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lawson3\Dropbox\rubisco\CAR_SaqerDec2019\JXB_2022PlantDirect2020\secondrevison_figs_Nov2022\2025\Final Figures 2026\"/>
    </mc:Choice>
  </mc:AlternateContent>
  <xr:revisionPtr revIDLastSave="0" documentId="8_{235EDB65-2CD3-45CD-8EDE-C17F865B38EC}" xr6:coauthVersionLast="47" xr6:coauthVersionMax="47" xr10:uidLastSave="{00000000-0000-0000-0000-000000000000}"/>
  <bookViews>
    <workbookView xWindow="-120" yWindow="-120" windowWidth="29040" windowHeight="15720" xr2:uid="{166B9B55-3DD6-4EA0-B74D-E2C42A33CB0D}"/>
  </bookViews>
  <sheets>
    <sheet name="Figure 1 " sheetId="2" r:id="rId1"/>
    <sheet name="Figure 2" sheetId="7" r:id="rId2"/>
    <sheet name="Figure 3" sheetId="3" r:id="rId3"/>
    <sheet name="Figure 4" sheetId="4" r:id="rId4"/>
    <sheet name="Figure 5" sheetId="5" r:id="rId5"/>
    <sheet name="Figure 6" sheetId="6" r:id="rId6"/>
    <sheet name="Figure 7" sheetId="1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5" l="1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L2" i="5"/>
  <c r="E28" i="2" l="1"/>
  <c r="F28" i="2" s="1"/>
  <c r="G28" i="2" s="1"/>
  <c r="I28" i="2" s="1"/>
  <c r="E27" i="2"/>
  <c r="F27" i="2" s="1"/>
  <c r="G27" i="2" s="1"/>
  <c r="I27" i="2" s="1"/>
  <c r="E26" i="2"/>
  <c r="F26" i="2" s="1"/>
  <c r="G26" i="2" s="1"/>
  <c r="I26" i="2" s="1"/>
  <c r="E25" i="2"/>
  <c r="F25" i="2" s="1"/>
  <c r="G25" i="2" s="1"/>
  <c r="I25" i="2" s="1"/>
  <c r="E24" i="2"/>
  <c r="F24" i="2" s="1"/>
  <c r="G24" i="2" s="1"/>
  <c r="I24" i="2" s="1"/>
  <c r="E23" i="2"/>
  <c r="F23" i="2" s="1"/>
  <c r="G23" i="2" s="1"/>
  <c r="I23" i="2" s="1"/>
  <c r="E22" i="2"/>
  <c r="F22" i="2" s="1"/>
  <c r="G22" i="2" s="1"/>
  <c r="I22" i="2" s="1"/>
  <c r="E21" i="2"/>
  <c r="F21" i="2" s="1"/>
  <c r="G21" i="2" s="1"/>
  <c r="I21" i="2" s="1"/>
  <c r="E20" i="2"/>
  <c r="F20" i="2" s="1"/>
  <c r="G20" i="2" s="1"/>
  <c r="I20" i="2" s="1"/>
  <c r="E19" i="2"/>
  <c r="F19" i="2" s="1"/>
  <c r="G19" i="2" s="1"/>
  <c r="I19" i="2" s="1"/>
  <c r="E18" i="2"/>
  <c r="F18" i="2" s="1"/>
  <c r="G18" i="2" s="1"/>
  <c r="I18" i="2" s="1"/>
  <c r="E17" i="2"/>
  <c r="F17" i="2" s="1"/>
  <c r="G17" i="2" s="1"/>
  <c r="I17" i="2" s="1"/>
  <c r="J20" i="2" s="1"/>
  <c r="E16" i="2"/>
  <c r="F16" i="2" s="1"/>
  <c r="G16" i="2" s="1"/>
  <c r="I16" i="2" s="1"/>
  <c r="G15" i="2"/>
  <c r="I15" i="2" s="1"/>
  <c r="F15" i="2"/>
  <c r="E15" i="2"/>
  <c r="E14" i="2"/>
  <c r="F14" i="2" s="1"/>
  <c r="G14" i="2" s="1"/>
  <c r="I14" i="2" s="1"/>
  <c r="E13" i="2"/>
  <c r="F13" i="2" s="1"/>
  <c r="G13" i="2" s="1"/>
  <c r="I13" i="2" s="1"/>
  <c r="E12" i="2"/>
  <c r="F12" i="2" s="1"/>
  <c r="G12" i="2" s="1"/>
  <c r="I12" i="2" s="1"/>
  <c r="E11" i="2"/>
  <c r="F11" i="2" s="1"/>
  <c r="G11" i="2" s="1"/>
  <c r="I11" i="2" s="1"/>
  <c r="E10" i="2"/>
  <c r="F10" i="2" s="1"/>
  <c r="G10" i="2" s="1"/>
  <c r="I10" i="2" s="1"/>
  <c r="E9" i="2"/>
  <c r="F9" i="2" s="1"/>
  <c r="G9" i="2" s="1"/>
  <c r="I9" i="2" s="1"/>
  <c r="E8" i="2"/>
  <c r="F8" i="2" s="1"/>
  <c r="G8" i="2" s="1"/>
  <c r="I8" i="2" s="1"/>
  <c r="E7" i="2"/>
  <c r="F7" i="2" s="1"/>
  <c r="G7" i="2" s="1"/>
  <c r="I7" i="2" s="1"/>
  <c r="E6" i="2"/>
  <c r="F6" i="2" s="1"/>
  <c r="G6" i="2" s="1"/>
  <c r="I6" i="2" s="1"/>
  <c r="E5" i="2"/>
  <c r="F5" i="2" s="1"/>
  <c r="G5" i="2" s="1"/>
  <c r="I5" i="2" s="1"/>
  <c r="Y84" i="4"/>
  <c r="W84" i="4"/>
  <c r="Y83" i="4"/>
  <c r="X83" i="4"/>
  <c r="Y82" i="4"/>
  <c r="X82" i="4"/>
  <c r="Y81" i="4"/>
  <c r="X81" i="4"/>
  <c r="Y80" i="4"/>
  <c r="X80" i="4"/>
  <c r="Y79" i="4"/>
  <c r="W79" i="4"/>
  <c r="Y78" i="4"/>
  <c r="W78" i="4"/>
  <c r="Y77" i="4"/>
  <c r="X77" i="4"/>
  <c r="Y76" i="4"/>
  <c r="W76" i="4"/>
  <c r="Y75" i="4"/>
  <c r="X75" i="4"/>
  <c r="Y74" i="4"/>
  <c r="X74" i="4"/>
  <c r="Y73" i="4"/>
  <c r="X73" i="4"/>
  <c r="Y72" i="4"/>
  <c r="W72" i="4"/>
  <c r="K84" i="4"/>
  <c r="J84" i="4"/>
  <c r="K83" i="4"/>
  <c r="J83" i="4"/>
  <c r="K82" i="4"/>
  <c r="J82" i="4"/>
  <c r="K81" i="4"/>
  <c r="J81" i="4"/>
  <c r="K80" i="4"/>
  <c r="J80" i="4"/>
  <c r="K79" i="4"/>
  <c r="J79" i="4"/>
  <c r="I79" i="4"/>
  <c r="K78" i="4"/>
  <c r="J78" i="4"/>
  <c r="K77" i="4"/>
  <c r="J77" i="4"/>
  <c r="K76" i="4"/>
  <c r="J76" i="4"/>
  <c r="K75" i="4"/>
  <c r="J75" i="4"/>
  <c r="K74" i="4"/>
  <c r="J74" i="4"/>
  <c r="K73" i="4"/>
  <c r="J73" i="4"/>
  <c r="K72" i="4"/>
  <c r="J72" i="4"/>
  <c r="L32" i="4"/>
  <c r="L31" i="4"/>
  <c r="L30" i="4"/>
  <c r="L29" i="4"/>
  <c r="K27" i="4"/>
  <c r="K26" i="4"/>
  <c r="K25" i="4"/>
  <c r="K24" i="4"/>
  <c r="L22" i="4"/>
  <c r="L21" i="4"/>
  <c r="L20" i="4"/>
  <c r="L19" i="4"/>
  <c r="L18" i="4"/>
  <c r="K15" i="4"/>
  <c r="K14" i="4"/>
  <c r="K13" i="4"/>
  <c r="J11" i="4"/>
  <c r="J10" i="4"/>
  <c r="J9" i="4"/>
  <c r="J8" i="4"/>
  <c r="I6" i="4"/>
  <c r="I5" i="4"/>
  <c r="I4" i="4"/>
  <c r="I3" i="4"/>
  <c r="C84" i="4"/>
  <c r="B84" i="4"/>
  <c r="C83" i="4"/>
  <c r="B83" i="4"/>
  <c r="C82" i="4"/>
  <c r="B82" i="4"/>
  <c r="C81" i="4"/>
  <c r="B81" i="4"/>
  <c r="C80" i="4"/>
  <c r="B80" i="4"/>
  <c r="C79" i="4"/>
  <c r="A79" i="4"/>
  <c r="C78" i="4"/>
  <c r="B78" i="4"/>
  <c r="C77" i="4"/>
  <c r="B77" i="4"/>
  <c r="C76" i="4"/>
  <c r="B76" i="4"/>
  <c r="C75" i="4"/>
  <c r="B75" i="4"/>
  <c r="C74" i="4"/>
  <c r="B74" i="4"/>
  <c r="C73" i="4"/>
  <c r="B73" i="4"/>
  <c r="C72" i="4"/>
  <c r="B72" i="4"/>
  <c r="J12" i="2" l="1"/>
  <c r="J24" i="2"/>
  <c r="J28" i="2"/>
  <c r="J16" i="2"/>
  <c r="X79" i="4"/>
  <c r="W75" i="4"/>
  <c r="W81" i="4"/>
  <c r="X76" i="4"/>
  <c r="W82" i="4"/>
  <c r="W83" i="4"/>
  <c r="X72" i="4"/>
  <c r="X78" i="4"/>
  <c r="X84" i="4"/>
  <c r="W74" i="4"/>
  <c r="W80" i="4"/>
  <c r="W77" i="4"/>
  <c r="W73" i="4"/>
  <c r="I74" i="4"/>
  <c r="I80" i="4"/>
  <c r="I75" i="4"/>
  <c r="I81" i="4"/>
  <c r="I76" i="4"/>
  <c r="I82" i="4"/>
  <c r="I77" i="4"/>
  <c r="I72" i="4"/>
  <c r="I83" i="4"/>
  <c r="I78" i="4"/>
  <c r="I73" i="4"/>
  <c r="I84" i="4"/>
  <c r="B79" i="4"/>
  <c r="A74" i="4"/>
  <c r="A80" i="4"/>
  <c r="A75" i="4"/>
  <c r="A81" i="4"/>
  <c r="A76" i="4"/>
  <c r="A82" i="4"/>
  <c r="A77" i="4"/>
  <c r="A72" i="4"/>
  <c r="A83" i="4"/>
  <c r="A78" i="4"/>
  <c r="A73" i="4"/>
  <c r="A84" i="4"/>
  <c r="AA16" i="7" l="1"/>
  <c r="Z16" i="7"/>
  <c r="X16" i="7"/>
  <c r="W16" i="7"/>
  <c r="U16" i="7"/>
  <c r="T16" i="7"/>
  <c r="R16" i="7"/>
  <c r="Q16" i="7"/>
  <c r="AA15" i="7"/>
  <c r="Z15" i="7"/>
  <c r="X15" i="7"/>
  <c r="W15" i="7"/>
  <c r="U15" i="7"/>
  <c r="T15" i="7"/>
  <c r="R15" i="7"/>
  <c r="Q15" i="7"/>
  <c r="AA14" i="7"/>
  <c r="Z14" i="7"/>
  <c r="X14" i="7"/>
  <c r="W14" i="7"/>
  <c r="U14" i="7"/>
  <c r="T14" i="7"/>
  <c r="R14" i="7"/>
  <c r="Q14" i="7"/>
  <c r="AA13" i="7"/>
  <c r="Z13" i="7"/>
  <c r="X13" i="7"/>
  <c r="W13" i="7"/>
  <c r="U13" i="7"/>
  <c r="T13" i="7"/>
  <c r="R13" i="7"/>
  <c r="Q13" i="7"/>
  <c r="AA12" i="7"/>
  <c r="Z12" i="7"/>
  <c r="X12" i="7"/>
  <c r="W12" i="7"/>
  <c r="U12" i="7"/>
  <c r="T12" i="7"/>
  <c r="R12" i="7"/>
  <c r="Q12" i="7"/>
  <c r="AA11" i="7"/>
  <c r="Z11" i="7"/>
  <c r="X11" i="7"/>
  <c r="W11" i="7"/>
  <c r="U11" i="7"/>
  <c r="T11" i="7"/>
  <c r="R11" i="7"/>
  <c r="Q11" i="7"/>
  <c r="AA10" i="7"/>
  <c r="Z10" i="7"/>
  <c r="X10" i="7"/>
  <c r="W10" i="7"/>
  <c r="U10" i="7"/>
  <c r="T10" i="7"/>
  <c r="R10" i="7"/>
  <c r="Q10" i="7"/>
  <c r="AA9" i="7"/>
  <c r="Z9" i="7"/>
  <c r="X9" i="7"/>
  <c r="W9" i="7"/>
  <c r="U9" i="7"/>
  <c r="T9" i="7"/>
  <c r="R9" i="7"/>
  <c r="Q9" i="7"/>
  <c r="AA8" i="7"/>
  <c r="Z8" i="7"/>
  <c r="X8" i="7"/>
  <c r="W8" i="7"/>
  <c r="U8" i="7"/>
  <c r="T8" i="7"/>
  <c r="R8" i="7"/>
  <c r="Q8" i="7"/>
  <c r="AA7" i="7"/>
  <c r="Z7" i="7"/>
  <c r="X7" i="7"/>
  <c r="W7" i="7"/>
  <c r="U7" i="7"/>
  <c r="T7" i="7"/>
  <c r="R7" i="7"/>
  <c r="Q7" i="7"/>
</calcChain>
</file>

<file path=xl/sharedStrings.xml><?xml version="1.0" encoding="utf-8"?>
<sst xmlns="http://schemas.openxmlformats.org/spreadsheetml/2006/main" count="214" uniqueCount="71">
  <si>
    <t>Act</t>
  </si>
  <si>
    <t>WT</t>
  </si>
  <si>
    <t>&gt;70%</t>
  </si>
  <si>
    <t>50-70%</t>
  </si>
  <si>
    <t>&lt;50%</t>
  </si>
  <si>
    <t xml:space="preserve">Seed Nitrogen content. </t>
  </si>
  <si>
    <t>Leaf Nitrogen content</t>
  </si>
  <si>
    <t>Harvest Index</t>
  </si>
  <si>
    <t>Total seed weight</t>
  </si>
  <si>
    <t>R1P1.4.9c</t>
  </si>
  <si>
    <t>Ci</t>
  </si>
  <si>
    <t>A</t>
  </si>
  <si>
    <t xml:space="preserve">R1P1.4.5cblue </t>
  </si>
  <si>
    <t>R1P1.4.5c</t>
  </si>
  <si>
    <t>R13P1a.1.6+</t>
  </si>
  <si>
    <t xml:space="preserve"> R13P1a.1.7+</t>
  </si>
  <si>
    <t>R9P4.5.2+</t>
  </si>
  <si>
    <t>R6P2.5.9+</t>
  </si>
  <si>
    <t xml:space="preserve"> R6P2.5.4+ flag</t>
  </si>
  <si>
    <t>R9P4.5.1+</t>
  </si>
  <si>
    <t>R9P4.5.10+</t>
  </si>
  <si>
    <t>50-70</t>
  </si>
  <si>
    <t xml:space="preserve"> R3P1.6.8+</t>
  </si>
  <si>
    <t>R3P1.5.6+</t>
  </si>
  <si>
    <t>R3P1.6.9+</t>
  </si>
  <si>
    <t>R5P1.5.2+ flag</t>
  </si>
  <si>
    <t xml:space="preserve">R5P1.5.3+ flag </t>
  </si>
  <si>
    <t xml:space="preserve"> R5P1.5.7+ flag </t>
  </si>
  <si>
    <t>Regressions</t>
  </si>
  <si>
    <t>x range</t>
  </si>
  <si>
    <t>Biomass</t>
  </si>
  <si>
    <t>slope, m</t>
  </si>
  <si>
    <t>intercept, b</t>
  </si>
  <si>
    <t>observations, n</t>
  </si>
  <si>
    <t>SE in estimate, Syx</t>
  </si>
  <si>
    <t>Mean</t>
  </si>
  <si>
    <t>SSX</t>
  </si>
  <si>
    <t>t (alpha, df)</t>
  </si>
  <si>
    <t>y + CI</t>
  </si>
  <si>
    <t>y-CI</t>
  </si>
  <si>
    <t>HI</t>
  </si>
  <si>
    <t>N leaf</t>
  </si>
  <si>
    <t>Stem</t>
  </si>
  <si>
    <t>leaf stem ratio</t>
  </si>
  <si>
    <t>Gen</t>
  </si>
  <si>
    <t>Exp</t>
  </si>
  <si>
    <t>ExpSEM</t>
  </si>
  <si>
    <t>Per</t>
  </si>
  <si>
    <t>R2.1</t>
  </si>
  <si>
    <t>R11.5</t>
  </si>
  <si>
    <t>R7.6</t>
  </si>
  <si>
    <t>R8.5</t>
  </si>
  <si>
    <t>R13.2</t>
  </si>
  <si>
    <t>Fig. 1 c</t>
  </si>
  <si>
    <t>Zadok</t>
  </si>
  <si>
    <t>wt</t>
  </si>
  <si>
    <t>&gt;70</t>
  </si>
  <si>
    <t>&lt;50</t>
  </si>
  <si>
    <t>Tr</t>
  </si>
  <si>
    <t>NL</t>
  </si>
  <si>
    <t>NS</t>
  </si>
  <si>
    <t>PNUEmax</t>
  </si>
  <si>
    <t>PNUEamb</t>
  </si>
  <si>
    <t>SN</t>
  </si>
  <si>
    <t>SPE</t>
  </si>
  <si>
    <t>TSW</t>
  </si>
  <si>
    <t>WPS</t>
  </si>
  <si>
    <t>Bio</t>
  </si>
  <si>
    <t>EN</t>
  </si>
  <si>
    <t>Leaf</t>
  </si>
  <si>
    <t>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</si>
</sst>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Lucida Sans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9" fontId="0" fillId="0" borderId="0" xfId="0" applyNumberFormat="1"/>
    <xf numFmtId="0" fontId="2" fillId="0" borderId="0" xfId="0" applyFont="1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3" borderId="0" xfId="0" applyFill="1"/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36834-3B9F-4183-9B91-2CEDB7181868}">
  <dimension ref="A1:J28"/>
  <sheetViews>
    <sheetView tabSelected="1" workbookViewId="0">
      <selection activeCell="B33" sqref="B33"/>
    </sheetView>
  </sheetViews>
  <sheetFormatPr defaultColWidth="12.5703125" defaultRowHeight="15" x14ac:dyDescent="0.25"/>
  <sheetData>
    <row r="1" spans="1:10" x14ac:dyDescent="0.25">
      <c r="A1" t="s">
        <v>53</v>
      </c>
    </row>
    <row r="4" spans="1:10" x14ac:dyDescent="0.25">
      <c r="A4" t="s">
        <v>44</v>
      </c>
      <c r="B4" t="s">
        <v>45</v>
      </c>
      <c r="C4" t="s">
        <v>46</v>
      </c>
      <c r="I4" t="s">
        <v>47</v>
      </c>
    </row>
    <row r="5" spans="1:10" x14ac:dyDescent="0.25">
      <c r="A5" t="s">
        <v>1</v>
      </c>
      <c r="B5">
        <v>1</v>
      </c>
      <c r="C5">
        <v>2.8491303362163899E-2</v>
      </c>
      <c r="E5">
        <f>B5/H5</f>
        <v>0.99294836518031881</v>
      </c>
      <c r="F5">
        <f>H5-E5</f>
        <v>1.4153348329628557E-2</v>
      </c>
      <c r="G5">
        <f t="shared" ref="G5:G7" si="0">F5*-1</f>
        <v>-1.4153348329628557E-2</v>
      </c>
      <c r="H5">
        <v>1.0071017135099474</v>
      </c>
      <c r="I5">
        <f>G5*100</f>
        <v>-1.4153348329628557</v>
      </c>
    </row>
    <row r="6" spans="1:10" x14ac:dyDescent="0.25">
      <c r="A6" t="s">
        <v>1</v>
      </c>
      <c r="B6">
        <v>0.88349196218593895</v>
      </c>
      <c r="C6">
        <v>5.5827212506787002E-2</v>
      </c>
      <c r="E6">
        <f>B6/H5</f>
        <v>0.87726189950248012</v>
      </c>
      <c r="F6">
        <f>H5-E6</f>
        <v>0.12983981400746725</v>
      </c>
      <c r="G6">
        <f t="shared" si="0"/>
        <v>-0.12983981400746725</v>
      </c>
      <c r="I6">
        <f t="shared" ref="I6:I28" si="1">G6*100</f>
        <v>-12.983981400746725</v>
      </c>
    </row>
    <row r="7" spans="1:10" x14ac:dyDescent="0.25">
      <c r="A7" t="s">
        <v>1</v>
      </c>
      <c r="B7">
        <v>1</v>
      </c>
      <c r="C7">
        <v>5.3246589778715103E-2</v>
      </c>
      <c r="E7">
        <f>B7/H5</f>
        <v>0.99294836518031881</v>
      </c>
      <c r="F7">
        <f>H5-E7</f>
        <v>1.4153348329628557E-2</v>
      </c>
      <c r="G7">
        <f t="shared" si="0"/>
        <v>-1.4153348329628557E-2</v>
      </c>
      <c r="I7">
        <f t="shared" si="1"/>
        <v>-1.4153348329628557</v>
      </c>
    </row>
    <row r="8" spans="1:10" x14ac:dyDescent="0.25">
      <c r="A8" t="s">
        <v>1</v>
      </c>
      <c r="B8">
        <v>1.1449148918538501</v>
      </c>
      <c r="C8">
        <v>5.44910133396804E-2</v>
      </c>
      <c r="E8">
        <f>B8/H5</f>
        <v>1.136841370136882</v>
      </c>
      <c r="F8">
        <f>H5-E8</f>
        <v>-0.12973965662693465</v>
      </c>
      <c r="G8">
        <f>F8*-1</f>
        <v>0.12973965662693465</v>
      </c>
      <c r="I8">
        <f t="shared" si="1"/>
        <v>12.973965662693466</v>
      </c>
    </row>
    <row r="9" spans="1:10" x14ac:dyDescent="0.25">
      <c r="A9" t="s">
        <v>48</v>
      </c>
      <c r="B9">
        <v>0.81336572110692296</v>
      </c>
      <c r="C9">
        <v>7.2681750023167097E-2</v>
      </c>
      <c r="E9">
        <f>B9/H5</f>
        <v>0.80763016306683022</v>
      </c>
      <c r="F9">
        <f>H5-E9</f>
        <v>0.19947155044311715</v>
      </c>
      <c r="G9">
        <f t="shared" ref="G9:G28" si="2">F9*-1</f>
        <v>-0.19947155044311715</v>
      </c>
      <c r="I9">
        <f t="shared" si="1"/>
        <v>-19.947155044311714</v>
      </c>
    </row>
    <row r="10" spans="1:10" x14ac:dyDescent="0.25">
      <c r="A10" t="s">
        <v>48</v>
      </c>
      <c r="B10">
        <v>0.76388825227046797</v>
      </c>
      <c r="C10">
        <v>3.4238739980676398E-2</v>
      </c>
      <c r="E10">
        <f>B10/H5</f>
        <v>0.75850159127241212</v>
      </c>
      <c r="F10">
        <f>H5-E10</f>
        <v>0.24860012223753525</v>
      </c>
      <c r="G10">
        <f t="shared" si="2"/>
        <v>-0.24860012223753525</v>
      </c>
      <c r="I10">
        <f t="shared" si="1"/>
        <v>-24.860012223753525</v>
      </c>
    </row>
    <row r="11" spans="1:10" x14ac:dyDescent="0.25">
      <c r="A11" t="s">
        <v>48</v>
      </c>
      <c r="B11">
        <v>0.75162847987200898</v>
      </c>
      <c r="C11">
        <v>6.5885511401297697E-2</v>
      </c>
      <c r="E11">
        <f>B11/H5</f>
        <v>0.74632827031187943</v>
      </c>
      <c r="F11">
        <f>H5-E11</f>
        <v>0.26077344319806794</v>
      </c>
      <c r="G11">
        <f t="shared" si="2"/>
        <v>-0.26077344319806794</v>
      </c>
      <c r="I11">
        <f t="shared" si="1"/>
        <v>-26.077344319806794</v>
      </c>
    </row>
    <row r="12" spans="1:10" x14ac:dyDescent="0.25">
      <c r="A12" t="s">
        <v>48</v>
      </c>
      <c r="B12">
        <v>0.71523067081890102</v>
      </c>
      <c r="C12">
        <v>8.2013370974823904E-2</v>
      </c>
      <c r="E12">
        <f>B12/H5</f>
        <v>0.71018712531645045</v>
      </c>
      <c r="F12">
        <f>H5-E12</f>
        <v>0.29691458819349692</v>
      </c>
      <c r="G12">
        <f t="shared" si="2"/>
        <v>-0.29691458819349692</v>
      </c>
      <c r="I12">
        <f t="shared" si="1"/>
        <v>-29.691458819349691</v>
      </c>
      <c r="J12">
        <f>AVERAGE(I9:I12)</f>
        <v>-25.143992601805433</v>
      </c>
    </row>
    <row r="13" spans="1:10" x14ac:dyDescent="0.25">
      <c r="A13" t="s">
        <v>49</v>
      </c>
      <c r="B13">
        <v>0.71254569444679505</v>
      </c>
      <c r="C13">
        <v>4.1725963707769001E-2</v>
      </c>
      <c r="E13">
        <f>B13/H5</f>
        <v>0.70752108241722012</v>
      </c>
      <c r="F13">
        <f>H5-E13</f>
        <v>0.29958063109272726</v>
      </c>
      <c r="G13">
        <f t="shared" si="2"/>
        <v>-0.29958063109272726</v>
      </c>
      <c r="I13">
        <f t="shared" si="1"/>
        <v>-29.958063109272725</v>
      </c>
    </row>
    <row r="14" spans="1:10" x14ac:dyDescent="0.25">
      <c r="A14" t="s">
        <v>49</v>
      </c>
      <c r="B14">
        <v>0.769585444330528</v>
      </c>
      <c r="C14">
        <v>3.8513825834131099E-2</v>
      </c>
      <c r="E14">
        <f>B14/H5</f>
        <v>0.76415860881456699</v>
      </c>
      <c r="F14">
        <f>H5-E14</f>
        <v>0.24294310469538039</v>
      </c>
      <c r="G14">
        <f t="shared" si="2"/>
        <v>-0.24294310469538039</v>
      </c>
      <c r="I14">
        <f t="shared" si="1"/>
        <v>-24.29431046953804</v>
      </c>
    </row>
    <row r="15" spans="1:10" x14ac:dyDescent="0.25">
      <c r="A15" t="s">
        <v>49</v>
      </c>
      <c r="B15">
        <v>0.63502602834336297</v>
      </c>
      <c r="C15">
        <v>2.6359641618487199E-2</v>
      </c>
      <c r="E15">
        <f>B15/H5</f>
        <v>0.63054805669049308</v>
      </c>
      <c r="F15">
        <f>H5-E15</f>
        <v>0.3765536568194543</v>
      </c>
      <c r="G15">
        <f t="shared" si="2"/>
        <v>-0.3765536568194543</v>
      </c>
      <c r="I15">
        <f t="shared" si="1"/>
        <v>-37.655365681945426</v>
      </c>
    </row>
    <row r="16" spans="1:10" x14ac:dyDescent="0.25">
      <c r="A16" t="s">
        <v>49</v>
      </c>
      <c r="B16">
        <v>0.71345735759036399</v>
      </c>
      <c r="C16">
        <v>7.7948871125070401E-2</v>
      </c>
      <c r="E16">
        <f>B16/H5</f>
        <v>0.70842631684522206</v>
      </c>
      <c r="F16">
        <f>H5-E16</f>
        <v>0.29867539666472531</v>
      </c>
      <c r="G16">
        <f t="shared" si="2"/>
        <v>-0.29867539666472531</v>
      </c>
      <c r="I16">
        <f t="shared" si="1"/>
        <v>-29.867539666472531</v>
      </c>
      <c r="J16">
        <f>AVERAGE(I13:I16)</f>
        <v>-30.443819731807181</v>
      </c>
    </row>
    <row r="17" spans="1:10" x14ac:dyDescent="0.25">
      <c r="A17" t="s">
        <v>50</v>
      </c>
      <c r="B17">
        <v>0.51345527086085696</v>
      </c>
      <c r="C17">
        <v>2.10338681836095E-2</v>
      </c>
      <c r="E17">
        <f>B17/H5</f>
        <v>0.50983457179450564</v>
      </c>
      <c r="F17">
        <f>H5-E17</f>
        <v>0.49726714171544173</v>
      </c>
      <c r="G17">
        <f t="shared" si="2"/>
        <v>-0.49726714171544173</v>
      </c>
      <c r="I17">
        <f t="shared" si="1"/>
        <v>-49.726714171544174</v>
      </c>
    </row>
    <row r="18" spans="1:10" x14ac:dyDescent="0.25">
      <c r="A18" t="s">
        <v>50</v>
      </c>
      <c r="B18">
        <v>0.55556697116920095</v>
      </c>
      <c r="C18">
        <v>2.91740567662301E-2</v>
      </c>
      <c r="E18">
        <f>B18/H5</f>
        <v>0.55164931577063936</v>
      </c>
      <c r="F18">
        <f>H5-E18</f>
        <v>0.45545239773930801</v>
      </c>
      <c r="G18">
        <f t="shared" si="2"/>
        <v>-0.45545239773930801</v>
      </c>
      <c r="I18">
        <f t="shared" si="1"/>
        <v>-45.545239773930803</v>
      </c>
    </row>
    <row r="19" spans="1:10" x14ac:dyDescent="0.25">
      <c r="A19" t="s">
        <v>50</v>
      </c>
      <c r="B19">
        <v>0.55758833847923095</v>
      </c>
      <c r="C19">
        <v>3.58706510542963E-2</v>
      </c>
      <c r="E19">
        <f>B19/H5</f>
        <v>0.55365642913656266</v>
      </c>
      <c r="F19">
        <f>H5-E19</f>
        <v>0.45344528437338472</v>
      </c>
      <c r="G19">
        <f t="shared" si="2"/>
        <v>-0.45344528437338472</v>
      </c>
      <c r="I19">
        <f t="shared" si="1"/>
        <v>-45.344528437338468</v>
      </c>
    </row>
    <row r="20" spans="1:10" x14ac:dyDescent="0.25">
      <c r="A20" t="s">
        <v>50</v>
      </c>
      <c r="B20">
        <v>0.44407878334367001</v>
      </c>
      <c r="C20">
        <v>1.4145074340583499E-2</v>
      </c>
      <c r="E20">
        <f>B20/H5</f>
        <v>0.44094730193236209</v>
      </c>
      <c r="F20">
        <f>H5-E20</f>
        <v>0.56615441157758528</v>
      </c>
      <c r="G20">
        <f t="shared" si="2"/>
        <v>-0.56615441157758528</v>
      </c>
      <c r="I20">
        <f t="shared" si="1"/>
        <v>-56.615441157758525</v>
      </c>
      <c r="J20">
        <f>AVERAGE(I17:I20)</f>
        <v>-49.307980885142996</v>
      </c>
    </row>
    <row r="21" spans="1:10" x14ac:dyDescent="0.25">
      <c r="A21" t="s">
        <v>51</v>
      </c>
      <c r="B21">
        <v>0.61014186875999998</v>
      </c>
      <c r="C21">
        <v>2.136025653829E-2</v>
      </c>
      <c r="E21">
        <f>B21/H5</f>
        <v>0.60583937111330655</v>
      </c>
      <c r="F21">
        <f>H5-E21</f>
        <v>0.40126234239664083</v>
      </c>
      <c r="G21">
        <f t="shared" si="2"/>
        <v>-0.40126234239664083</v>
      </c>
      <c r="I21">
        <f t="shared" si="1"/>
        <v>-40.126234239664086</v>
      </c>
    </row>
    <row r="22" spans="1:10" x14ac:dyDescent="0.25">
      <c r="A22" t="s">
        <v>51</v>
      </c>
      <c r="B22">
        <v>0.69768327177868195</v>
      </c>
      <c r="C22">
        <v>2.8351718124701102E-2</v>
      </c>
      <c r="E22">
        <f>B22/H5</f>
        <v>0.6927634641262983</v>
      </c>
      <c r="F22">
        <f>H5-E22</f>
        <v>0.31433824938364907</v>
      </c>
      <c r="G22">
        <f t="shared" si="2"/>
        <v>-0.31433824938364907</v>
      </c>
      <c r="I22">
        <f t="shared" si="1"/>
        <v>-31.433824938364907</v>
      </c>
    </row>
    <row r="23" spans="1:10" x14ac:dyDescent="0.25">
      <c r="A23" t="s">
        <v>51</v>
      </c>
      <c r="B23">
        <v>0.62575100393303296</v>
      </c>
      <c r="C23">
        <v>5.5670085575246803E-2</v>
      </c>
      <c r="E23">
        <f>B23/H5</f>
        <v>0.62133843636524833</v>
      </c>
      <c r="F23">
        <f>H5-E23</f>
        <v>0.38576327714469905</v>
      </c>
      <c r="G23">
        <f t="shared" si="2"/>
        <v>-0.38576327714469905</v>
      </c>
      <c r="I23">
        <f t="shared" si="1"/>
        <v>-38.576327714469905</v>
      </c>
    </row>
    <row r="24" spans="1:10" x14ac:dyDescent="0.25">
      <c r="A24" t="s">
        <v>51</v>
      </c>
      <c r="B24">
        <v>0.62413842705900302</v>
      </c>
      <c r="C24">
        <v>3.8263608138739698E-2</v>
      </c>
      <c r="E24">
        <f>B24/H5</f>
        <v>0.61973723079445264</v>
      </c>
      <c r="F24">
        <f>H5-E24</f>
        <v>0.38736448271549473</v>
      </c>
      <c r="G24">
        <f t="shared" si="2"/>
        <v>-0.38736448271549473</v>
      </c>
      <c r="I24">
        <f t="shared" si="1"/>
        <v>-38.73644827154947</v>
      </c>
      <c r="J24">
        <f>AVERAGE(I21:I24)</f>
        <v>-37.218208791012096</v>
      </c>
    </row>
    <row r="25" spans="1:10" x14ac:dyDescent="0.25">
      <c r="A25" t="s">
        <v>52</v>
      </c>
      <c r="B25">
        <v>0.57530550016186</v>
      </c>
      <c r="C25">
        <v>2.5575361327942799E-2</v>
      </c>
      <c r="E25">
        <f>B25/H5</f>
        <v>0.57124865586496454</v>
      </c>
      <c r="F25">
        <f>H5-E25</f>
        <v>0.43585305764498283</v>
      </c>
      <c r="G25">
        <f t="shared" si="2"/>
        <v>-0.43585305764498283</v>
      </c>
      <c r="I25">
        <f t="shared" si="1"/>
        <v>-43.585305764498287</v>
      </c>
    </row>
    <row r="26" spans="1:10" x14ac:dyDescent="0.25">
      <c r="A26" t="s">
        <v>52</v>
      </c>
      <c r="B26">
        <v>0.45230751752227799</v>
      </c>
      <c r="C26">
        <v>1.7760408754368299E-2</v>
      </c>
      <c r="E26">
        <f>B26/H5</f>
        <v>0.44911801008251434</v>
      </c>
      <c r="F26">
        <f>H5-E26</f>
        <v>0.55798370342743309</v>
      </c>
      <c r="G26">
        <f t="shared" si="2"/>
        <v>-0.55798370342743309</v>
      </c>
      <c r="I26">
        <f t="shared" si="1"/>
        <v>-55.798370342743311</v>
      </c>
    </row>
    <row r="27" spans="1:10" x14ac:dyDescent="0.25">
      <c r="A27" t="s">
        <v>52</v>
      </c>
      <c r="B27">
        <v>0.42785280051224001</v>
      </c>
      <c r="C27">
        <v>1.98587772670362E-2</v>
      </c>
      <c r="E27">
        <f>B27/H5</f>
        <v>0.42483573880644976</v>
      </c>
      <c r="F27">
        <f>H5-E27</f>
        <v>0.58226597470349761</v>
      </c>
      <c r="G27">
        <f t="shared" si="2"/>
        <v>-0.58226597470349761</v>
      </c>
      <c r="I27">
        <f t="shared" si="1"/>
        <v>-58.226597470349759</v>
      </c>
    </row>
    <row r="28" spans="1:10" x14ac:dyDescent="0.25">
      <c r="A28" t="s">
        <v>52</v>
      </c>
      <c r="B28">
        <v>0.54394776382441401</v>
      </c>
      <c r="C28">
        <v>5.45946654667223E-2</v>
      </c>
      <c r="E28">
        <f>B28/H5</f>
        <v>0.54011204283294201</v>
      </c>
      <c r="F28">
        <f>H5-E28</f>
        <v>0.46698967067700536</v>
      </c>
      <c r="G28">
        <f t="shared" si="2"/>
        <v>-0.46698967067700536</v>
      </c>
      <c r="I28">
        <f t="shared" si="1"/>
        <v>-46.698967067700536</v>
      </c>
      <c r="J28">
        <f>AVERAGE(I25:I28)</f>
        <v>-51.07731016132297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3554-7875-47F8-86C3-4B04011169D2}">
  <dimension ref="A5:AA72"/>
  <sheetViews>
    <sheetView workbookViewId="0">
      <selection activeCell="E70" sqref="E70"/>
    </sheetView>
  </sheetViews>
  <sheetFormatPr defaultRowHeight="15" x14ac:dyDescent="0.25"/>
  <sheetData>
    <row r="5" spans="1:27" x14ac:dyDescent="0.25">
      <c r="B5" t="s">
        <v>1</v>
      </c>
      <c r="E5" t="s">
        <v>2</v>
      </c>
      <c r="J5" t="s">
        <v>21</v>
      </c>
    </row>
    <row r="6" spans="1:27" x14ac:dyDescent="0.25">
      <c r="B6" t="s">
        <v>10</v>
      </c>
      <c r="C6" t="s">
        <v>11</v>
      </c>
    </row>
    <row r="7" spans="1:27" x14ac:dyDescent="0.25">
      <c r="A7" s="6" t="s">
        <v>9</v>
      </c>
      <c r="B7" s="6">
        <v>280.02585879999998</v>
      </c>
      <c r="C7" s="6">
        <v>29.752455470000001</v>
      </c>
      <c r="E7" s="6" t="s">
        <v>14</v>
      </c>
      <c r="F7" s="6">
        <v>261.53006199999999</v>
      </c>
      <c r="G7" s="6">
        <v>25.013033920000002</v>
      </c>
      <c r="I7" t="s">
        <v>17</v>
      </c>
      <c r="J7">
        <v>253.34632307559585</v>
      </c>
      <c r="K7">
        <v>25.067133968058783</v>
      </c>
      <c r="M7" t="s">
        <v>22</v>
      </c>
      <c r="N7">
        <v>235.3070123938642</v>
      </c>
      <c r="O7">
        <v>16.5758571133251</v>
      </c>
      <c r="Q7">
        <f>AVERAGE(B7,B18,B29)</f>
        <v>258.39408388181795</v>
      </c>
      <c r="R7">
        <f t="shared" ref="R7:R16" si="0">AVERAGE(C7,C18,C29)</f>
        <v>29.887354513136447</v>
      </c>
      <c r="T7">
        <f>AVERAGE(F7,F18,F29)</f>
        <v>243.41553033333335</v>
      </c>
      <c r="U7">
        <f>AVERAGE(G7,G18,G29)</f>
        <v>25.593695780000001</v>
      </c>
      <c r="W7">
        <f t="shared" ref="W7:W16" si="1">AVERAGE(J7,J18,J30,J41,J52)</f>
        <v>251.88158194033085</v>
      </c>
      <c r="X7">
        <f t="shared" ref="X7:X16" si="2">AVERAGE(K7,K18,K30,K41,K52)</f>
        <v>23.508599941883787</v>
      </c>
      <c r="Z7">
        <f>AVERAGE(N7,N18,N29,N41,N52,N63)</f>
        <v>214.21523297640624</v>
      </c>
      <c r="AA7">
        <f>AVERAGE(O7,O18,O29,O41,O52,O63)</f>
        <v>21.700605676559487</v>
      </c>
    </row>
    <row r="8" spans="1:27" x14ac:dyDescent="0.25">
      <c r="A8" s="6"/>
      <c r="B8" s="6">
        <v>209.74920750000001</v>
      </c>
      <c r="C8" s="6">
        <v>22.352682380000001</v>
      </c>
      <c r="E8" s="6"/>
      <c r="F8" s="6">
        <v>192.815732</v>
      </c>
      <c r="G8" s="6">
        <v>20.648074680000001</v>
      </c>
      <c r="J8">
        <v>195.90275605137768</v>
      </c>
      <c r="K8">
        <v>18.69973457392863</v>
      </c>
      <c r="N8">
        <v>159.88481229999999</v>
      </c>
      <c r="O8">
        <v>11.73370164</v>
      </c>
      <c r="Q8">
        <f t="shared" ref="Q8:Q16" si="3">AVERAGE(B8,B19,B30)</f>
        <v>192.86695502140188</v>
      </c>
      <c r="R8">
        <f t="shared" si="0"/>
        <v>22.054356405554255</v>
      </c>
      <c r="T8">
        <f t="shared" ref="T8:U16" si="4">AVERAGE(F8,F19,F30)</f>
        <v>182.48484486666666</v>
      </c>
      <c r="U8">
        <f t="shared" si="4"/>
        <v>20.254691040000001</v>
      </c>
      <c r="W8">
        <f t="shared" si="1"/>
        <v>196.29848976002538</v>
      </c>
      <c r="X8">
        <f t="shared" si="2"/>
        <v>17.611334185484864</v>
      </c>
      <c r="Z8">
        <f t="shared" ref="Z8:AA16" si="5">AVERAGE(N8,N19,N30,N42,N53,N64)</f>
        <v>152.69335329510972</v>
      </c>
      <c r="AA8">
        <f t="shared" si="5"/>
        <v>16.188775251172668</v>
      </c>
    </row>
    <row r="9" spans="1:27" x14ac:dyDescent="0.25">
      <c r="A9" s="6"/>
      <c r="B9" s="6">
        <v>140.90674189999999</v>
      </c>
      <c r="C9" s="6">
        <v>14.047698560000001</v>
      </c>
      <c r="E9" s="6"/>
      <c r="F9" s="6">
        <v>135.06047860000001</v>
      </c>
      <c r="G9" s="6">
        <v>13.03840381</v>
      </c>
      <c r="J9">
        <v>133.61305925028751</v>
      </c>
      <c r="K9">
        <v>11.639584489116858</v>
      </c>
      <c r="N9">
        <v>112.8394595</v>
      </c>
      <c r="O9">
        <v>6.7669932580000003</v>
      </c>
      <c r="Q9">
        <f t="shared" si="3"/>
        <v>131.55132874769978</v>
      </c>
      <c r="R9">
        <f t="shared" si="0"/>
        <v>13.677557362237408</v>
      </c>
      <c r="T9">
        <f t="shared" si="4"/>
        <v>126.06630793333333</v>
      </c>
      <c r="U9">
        <f t="shared" si="4"/>
        <v>12.67517462</v>
      </c>
      <c r="W9">
        <f t="shared" si="1"/>
        <v>135.41596108738796</v>
      </c>
      <c r="X9">
        <f t="shared" si="2"/>
        <v>11.004798898037794</v>
      </c>
      <c r="Z9">
        <f t="shared" si="5"/>
        <v>116.1333662608741</v>
      </c>
      <c r="AA9">
        <f t="shared" si="5"/>
        <v>9.6819306067523456</v>
      </c>
    </row>
    <row r="10" spans="1:27" x14ac:dyDescent="0.25">
      <c r="A10" s="6"/>
      <c r="B10" s="6">
        <v>78.740867499999993</v>
      </c>
      <c r="C10" s="6">
        <v>4.8252527939999998</v>
      </c>
      <c r="E10" s="6"/>
      <c r="F10" s="6">
        <v>76.942504929999998</v>
      </c>
      <c r="G10" s="6">
        <v>4.3197211209999997</v>
      </c>
      <c r="J10">
        <v>78.795863659059137</v>
      </c>
      <c r="K10">
        <v>3.6560807528184678</v>
      </c>
      <c r="N10">
        <v>71.425218749999999</v>
      </c>
      <c r="O10">
        <v>2.13410206</v>
      </c>
      <c r="Q10">
        <f t="shared" si="3"/>
        <v>75.834851364404528</v>
      </c>
      <c r="R10">
        <f t="shared" si="0"/>
        <v>4.5994112754851839</v>
      </c>
      <c r="T10">
        <f t="shared" si="4"/>
        <v>73.846508523333341</v>
      </c>
      <c r="U10">
        <f t="shared" si="4"/>
        <v>4.1750230899999998</v>
      </c>
      <c r="W10">
        <f t="shared" si="1"/>
        <v>78.802713090492858</v>
      </c>
      <c r="X10">
        <f t="shared" si="2"/>
        <v>3.4140465702579519</v>
      </c>
      <c r="Z10">
        <f t="shared" si="5"/>
        <v>73.188739069096798</v>
      </c>
      <c r="AA10">
        <f t="shared" si="5"/>
        <v>3.1582537584007739</v>
      </c>
    </row>
    <row r="11" spans="1:27" x14ac:dyDescent="0.25">
      <c r="A11" s="6"/>
      <c r="B11" s="6">
        <v>48.354030889999997</v>
      </c>
      <c r="C11" s="6">
        <v>0.18181181900000001</v>
      </c>
      <c r="E11" s="6"/>
      <c r="F11" s="6">
        <v>49.3933587</v>
      </c>
      <c r="G11" s="6">
        <v>-9.9502797000000004E-2</v>
      </c>
      <c r="J11">
        <v>52.299947013803859</v>
      </c>
      <c r="K11">
        <v>-0.51803472878422585</v>
      </c>
      <c r="N11">
        <v>48.520250429999997</v>
      </c>
      <c r="O11">
        <v>3.1585636E-2</v>
      </c>
      <c r="Q11">
        <f t="shared" si="3"/>
        <v>49.313730773416694</v>
      </c>
      <c r="R11">
        <f t="shared" si="0"/>
        <v>-3.9197581512778516E-2</v>
      </c>
      <c r="T11">
        <f t="shared" si="4"/>
        <v>48.789770733333334</v>
      </c>
      <c r="U11">
        <f t="shared" si="4"/>
        <v>1.5900800000000215E-4</v>
      </c>
      <c r="W11">
        <f t="shared" si="1"/>
        <v>51.804760751003798</v>
      </c>
      <c r="X11">
        <f t="shared" si="2"/>
        <v>-0.38131706381360803</v>
      </c>
      <c r="Z11">
        <f t="shared" si="5"/>
        <v>49.741673824881303</v>
      </c>
      <c r="AA11">
        <f t="shared" si="5"/>
        <v>-4.8657713961765485E-2</v>
      </c>
    </row>
    <row r="12" spans="1:27" x14ac:dyDescent="0.25">
      <c r="A12" s="6"/>
      <c r="B12" s="6">
        <v>286.93546379999998</v>
      </c>
      <c r="C12" s="6">
        <v>28.215205610000002</v>
      </c>
      <c r="E12" s="6"/>
      <c r="F12" s="6">
        <v>279.30412150000001</v>
      </c>
      <c r="G12" s="6">
        <v>24.783216289999999</v>
      </c>
      <c r="J12">
        <v>275.56651884520625</v>
      </c>
      <c r="K12">
        <v>24.758563896172113</v>
      </c>
      <c r="N12">
        <v>197.8146395</v>
      </c>
      <c r="O12">
        <v>17.433512740000001</v>
      </c>
      <c r="Q12">
        <f t="shared" si="3"/>
        <v>254.02766875762791</v>
      </c>
      <c r="R12">
        <f t="shared" si="0"/>
        <v>29.073491700027247</v>
      </c>
      <c r="T12">
        <f t="shared" si="4"/>
        <v>248.88310203333333</v>
      </c>
      <c r="U12">
        <f t="shared" si="4"/>
        <v>25.017326109999999</v>
      </c>
      <c r="W12">
        <f t="shared" si="1"/>
        <v>263.02622737617691</v>
      </c>
      <c r="X12">
        <f t="shared" si="2"/>
        <v>23.23523229376233</v>
      </c>
      <c r="Z12">
        <f t="shared" si="5"/>
        <v>217.86520032770838</v>
      </c>
      <c r="AA12">
        <f t="shared" si="5"/>
        <v>22.177106342550658</v>
      </c>
    </row>
    <row r="13" spans="1:27" x14ac:dyDescent="0.25">
      <c r="A13" s="6"/>
      <c r="B13" s="6">
        <v>495.79512110000002</v>
      </c>
      <c r="C13" s="6">
        <v>37.096715709999998</v>
      </c>
      <c r="E13" s="6"/>
      <c r="F13" s="6">
        <v>479.6509135</v>
      </c>
      <c r="G13" s="6">
        <v>31.690428069999999</v>
      </c>
      <c r="J13">
        <v>461.28677277870707</v>
      </c>
      <c r="K13">
        <v>32.6959375181765</v>
      </c>
      <c r="N13">
        <v>250.14426560000001</v>
      </c>
      <c r="O13">
        <v>23.573767180000001</v>
      </c>
      <c r="Q13">
        <f t="shared" si="3"/>
        <v>445.21034867727371</v>
      </c>
      <c r="R13">
        <f t="shared" si="0"/>
        <v>38.788843121371059</v>
      </c>
      <c r="T13">
        <f t="shared" si="4"/>
        <v>431.66863233333333</v>
      </c>
      <c r="U13">
        <f t="shared" si="4"/>
        <v>35.128941380000001</v>
      </c>
      <c r="W13">
        <f t="shared" si="1"/>
        <v>444.06792668359969</v>
      </c>
      <c r="X13">
        <f t="shared" si="2"/>
        <v>31.443548178574208</v>
      </c>
      <c r="Z13">
        <f t="shared" si="5"/>
        <v>364.58653735190342</v>
      </c>
      <c r="AA13">
        <f t="shared" si="5"/>
        <v>30.916422041639134</v>
      </c>
    </row>
    <row r="14" spans="1:27" x14ac:dyDescent="0.25">
      <c r="B14" s="6">
        <v>732.16878759999997</v>
      </c>
      <c r="C14" s="6">
        <v>39.22129133</v>
      </c>
      <c r="E14" s="6"/>
      <c r="F14" s="6">
        <v>733.74741510000001</v>
      </c>
      <c r="G14" s="6">
        <v>32.25942388</v>
      </c>
      <c r="J14">
        <v>687.12406727385553</v>
      </c>
      <c r="K14">
        <v>35.566597710716479</v>
      </c>
      <c r="N14">
        <v>488.5534887</v>
      </c>
      <c r="O14">
        <v>31.218848980000001</v>
      </c>
      <c r="Q14">
        <f t="shared" si="3"/>
        <v>679.36205764729993</v>
      </c>
      <c r="R14">
        <f t="shared" si="0"/>
        <v>41.657766370213096</v>
      </c>
      <c r="T14">
        <f t="shared" si="4"/>
        <v>660.32769813333334</v>
      </c>
      <c r="U14">
        <f t="shared" si="4"/>
        <v>37.035856510000002</v>
      </c>
      <c r="W14">
        <f t="shared" si="1"/>
        <v>659.45281665192749</v>
      </c>
      <c r="X14">
        <f t="shared" si="2"/>
        <v>34.029919403665701</v>
      </c>
      <c r="Z14">
        <f t="shared" si="5"/>
        <v>563.60441980825738</v>
      </c>
      <c r="AA14">
        <f t="shared" si="5"/>
        <v>34.819658313553575</v>
      </c>
    </row>
    <row r="15" spans="1:27" x14ac:dyDescent="0.25">
      <c r="A15" s="6"/>
      <c r="B15" s="6">
        <v>1007.923065</v>
      </c>
      <c r="C15" s="6">
        <v>40.397728409999999</v>
      </c>
      <c r="E15" s="6"/>
      <c r="F15" s="6">
        <v>1023.528883</v>
      </c>
      <c r="G15" s="6">
        <v>33.284349370000001</v>
      </c>
      <c r="J15">
        <v>968.31027869450793</v>
      </c>
      <c r="K15">
        <v>37.094753337252655</v>
      </c>
      <c r="N15">
        <v>804.19875200000001</v>
      </c>
      <c r="O15">
        <v>31.747905729999999</v>
      </c>
      <c r="Q15">
        <f t="shared" si="3"/>
        <v>964.05575928270798</v>
      </c>
      <c r="R15">
        <f t="shared" si="0"/>
        <v>42.758098049225872</v>
      </c>
      <c r="T15">
        <f t="shared" si="4"/>
        <v>971.06807406666667</v>
      </c>
      <c r="U15">
        <f t="shared" si="4"/>
        <v>37.95014217333334</v>
      </c>
      <c r="W15">
        <f t="shared" si="1"/>
        <v>934.98767549833099</v>
      </c>
      <c r="X15">
        <f t="shared" si="2"/>
        <v>35.842193966879499</v>
      </c>
      <c r="Z15">
        <f t="shared" si="5"/>
        <v>854.15586081667743</v>
      </c>
      <c r="AA15">
        <f t="shared" si="5"/>
        <v>35.626882901345759</v>
      </c>
    </row>
    <row r="16" spans="1:27" x14ac:dyDescent="0.25">
      <c r="A16" s="6"/>
      <c r="B16" s="6">
        <v>1297.330475</v>
      </c>
      <c r="C16" s="6">
        <v>40.684746369999999</v>
      </c>
      <c r="E16" s="6"/>
      <c r="F16" s="6">
        <v>1317.303889</v>
      </c>
      <c r="G16" s="6">
        <v>34.554449660000003</v>
      </c>
      <c r="J16">
        <v>1256.0541241954056</v>
      </c>
      <c r="K16">
        <v>37.657940120644561</v>
      </c>
      <c r="N16">
        <v>1051.345012</v>
      </c>
      <c r="O16">
        <v>33.764262739999999</v>
      </c>
      <c r="Q16">
        <f t="shared" si="3"/>
        <v>1256.40358534858</v>
      </c>
      <c r="R16">
        <f t="shared" si="0"/>
        <v>42.932725308819677</v>
      </c>
      <c r="T16">
        <f t="shared" si="4"/>
        <v>1251.2244943333335</v>
      </c>
      <c r="U16">
        <f t="shared" si="4"/>
        <v>38.502114473333336</v>
      </c>
      <c r="W16">
        <f t="shared" si="1"/>
        <v>1222.3547707091748</v>
      </c>
      <c r="X16">
        <f t="shared" si="2"/>
        <v>36.96751625068444</v>
      </c>
      <c r="Z16">
        <f t="shared" si="5"/>
        <v>1143.5757627820233</v>
      </c>
      <c r="AA16">
        <f t="shared" si="5"/>
        <v>36.435211917099785</v>
      </c>
    </row>
    <row r="17" spans="1:27" x14ac:dyDescent="0.25">
      <c r="E17" s="6"/>
    </row>
    <row r="18" spans="1:27" x14ac:dyDescent="0.25">
      <c r="A18" t="s">
        <v>12</v>
      </c>
      <c r="B18">
        <v>249.76369774545398</v>
      </c>
      <c r="C18">
        <v>28.956600209409348</v>
      </c>
      <c r="E18" s="6" t="s">
        <v>15</v>
      </c>
      <c r="F18" s="6">
        <v>271.49616900000001</v>
      </c>
      <c r="G18" s="6">
        <v>27.445002760000001</v>
      </c>
      <c r="I18" t="s">
        <v>18</v>
      </c>
      <c r="J18">
        <v>273.60919936036044</v>
      </c>
      <c r="K18">
        <v>25.290304071929416</v>
      </c>
      <c r="M18" t="s">
        <v>23</v>
      </c>
      <c r="N18">
        <v>113.30720225580609</v>
      </c>
      <c r="O18">
        <v>18.184413476264378</v>
      </c>
      <c r="Z18" s="5"/>
      <c r="AA18" s="5"/>
    </row>
    <row r="19" spans="1:27" x14ac:dyDescent="0.25">
      <c r="B19">
        <v>188.25559936420566</v>
      </c>
      <c r="C19">
        <v>20.263216696662766</v>
      </c>
      <c r="E19" s="6"/>
      <c r="F19" s="6">
        <v>200.87375030000001</v>
      </c>
      <c r="G19" s="6">
        <v>22.251841150000001</v>
      </c>
      <c r="J19">
        <v>204.09354666891963</v>
      </c>
      <c r="K19">
        <v>19.472864465254062</v>
      </c>
      <c r="N19">
        <v>58.186667013697409</v>
      </c>
      <c r="O19">
        <v>13.071836193617697</v>
      </c>
    </row>
    <row r="20" spans="1:27" x14ac:dyDescent="0.25">
      <c r="B20">
        <v>128.82900704309935</v>
      </c>
      <c r="C20">
        <v>12.631851846712227</v>
      </c>
      <c r="E20" s="6"/>
      <c r="F20" s="6">
        <v>134.803911</v>
      </c>
      <c r="G20" s="6">
        <v>14.00673716</v>
      </c>
      <c r="J20">
        <v>139.97424951856186</v>
      </c>
      <c r="K20">
        <v>12.165871766832822</v>
      </c>
      <c r="N20">
        <v>94.032851580176171</v>
      </c>
      <c r="O20">
        <v>7.822775953896782</v>
      </c>
    </row>
    <row r="21" spans="1:27" x14ac:dyDescent="0.25">
      <c r="B21">
        <v>76.266717633213588</v>
      </c>
      <c r="C21">
        <v>4.0009845284555503</v>
      </c>
      <c r="E21" s="6"/>
      <c r="F21" s="6">
        <v>77.529562170000005</v>
      </c>
      <c r="G21" s="6">
        <v>4.5503866339999997</v>
      </c>
      <c r="J21">
        <v>78.024462042367588</v>
      </c>
      <c r="K21">
        <v>4.2759633786169635</v>
      </c>
      <c r="N21">
        <v>71.626754313306833</v>
      </c>
      <c r="O21">
        <v>2.5591795615687656</v>
      </c>
    </row>
    <row r="22" spans="1:27" x14ac:dyDescent="0.25">
      <c r="B22">
        <v>51.602340730250077</v>
      </c>
      <c r="C22">
        <v>-0.38337711253833556</v>
      </c>
      <c r="E22" s="6"/>
      <c r="F22" s="6">
        <v>48.096789610000002</v>
      </c>
      <c r="G22" s="6">
        <v>0.14578682500000001</v>
      </c>
      <c r="J22">
        <v>48.158221791896857</v>
      </c>
      <c r="K22">
        <v>0.15146848055349238</v>
      </c>
      <c r="N22">
        <v>50.873602672748746</v>
      </c>
      <c r="O22">
        <v>-0.20401177850914584</v>
      </c>
    </row>
    <row r="23" spans="1:27" x14ac:dyDescent="0.25">
      <c r="B23">
        <v>234.57155017288378</v>
      </c>
      <c r="C23">
        <v>29.101890630081744</v>
      </c>
      <c r="E23" s="6"/>
      <c r="F23" s="6">
        <v>272.67591859999999</v>
      </c>
      <c r="G23" s="6">
        <v>25.491246019999998</v>
      </c>
      <c r="J23">
        <v>284.05605959584886</v>
      </c>
      <c r="K23">
        <v>24.473580893564073</v>
      </c>
      <c r="N23">
        <v>186.54328503491323</v>
      </c>
      <c r="O23">
        <v>19.026001312360282</v>
      </c>
    </row>
    <row r="24" spans="1:27" x14ac:dyDescent="0.25">
      <c r="B24">
        <v>410.66001453182105</v>
      </c>
      <c r="C24">
        <v>37.955701874113196</v>
      </c>
      <c r="E24" s="6"/>
      <c r="F24" s="6">
        <v>463.86857739999999</v>
      </c>
      <c r="G24" s="6">
        <v>36.440934120000001</v>
      </c>
      <c r="J24">
        <v>496.65245069231446</v>
      </c>
      <c r="K24">
        <v>32.239384076170097</v>
      </c>
      <c r="N24">
        <v>331.52540469228785</v>
      </c>
      <c r="O24">
        <v>29.054236836783826</v>
      </c>
    </row>
    <row r="25" spans="1:27" x14ac:dyDescent="0.25">
      <c r="B25">
        <v>652.4857893418997</v>
      </c>
      <c r="C25">
        <v>41.256797810639291</v>
      </c>
      <c r="E25" s="6"/>
      <c r="F25" s="6">
        <v>700.52884759999995</v>
      </c>
      <c r="G25" s="6">
        <v>38.508655140000002</v>
      </c>
      <c r="J25">
        <v>727.93719748067667</v>
      </c>
      <c r="K25">
        <v>35.251796447916995</v>
      </c>
      <c r="N25">
        <v>489.81698254954432</v>
      </c>
      <c r="O25">
        <v>33.578729561321474</v>
      </c>
    </row>
    <row r="26" spans="1:27" x14ac:dyDescent="0.25">
      <c r="B26">
        <v>939.35346944812386</v>
      </c>
      <c r="C26">
        <v>42.921523817677603</v>
      </c>
      <c r="E26" s="6"/>
      <c r="F26" s="6">
        <v>989.71526010000002</v>
      </c>
      <c r="G26" s="6">
        <v>39.002982510000002</v>
      </c>
      <c r="J26">
        <v>1022.9015144370721</v>
      </c>
      <c r="K26">
        <v>35.183180784383573</v>
      </c>
      <c r="N26">
        <v>791.17360040006463</v>
      </c>
      <c r="O26">
        <v>35.30566800807452</v>
      </c>
    </row>
    <row r="27" spans="1:27" x14ac:dyDescent="0.25">
      <c r="B27">
        <v>1225.1581080457397</v>
      </c>
      <c r="C27">
        <v>43.135571086459045</v>
      </c>
      <c r="E27" s="6"/>
      <c r="F27" s="6">
        <v>1277.1153220000001</v>
      </c>
      <c r="G27" s="6">
        <v>38.887651200000001</v>
      </c>
      <c r="J27">
        <v>1314.7257095755508</v>
      </c>
      <c r="K27">
        <v>35.840091884392301</v>
      </c>
      <c r="N27">
        <v>1032.6768675921408</v>
      </c>
      <c r="O27">
        <v>36.483681282598681</v>
      </c>
    </row>
    <row r="28" spans="1:27" x14ac:dyDescent="0.25">
      <c r="F28" s="6"/>
      <c r="G28" s="6"/>
    </row>
    <row r="29" spans="1:27" x14ac:dyDescent="0.25">
      <c r="A29" s="7" t="s">
        <v>13</v>
      </c>
      <c r="B29" s="6">
        <v>245.3926951</v>
      </c>
      <c r="C29" s="6">
        <v>30.95300786</v>
      </c>
      <c r="E29" t="s">
        <v>16</v>
      </c>
      <c r="F29" s="6">
        <v>197.22036</v>
      </c>
      <c r="G29" s="6">
        <v>24.32305066</v>
      </c>
      <c r="M29" t="s">
        <v>24</v>
      </c>
      <c r="N29">
        <v>181.09014220876725</v>
      </c>
      <c r="O29">
        <v>21.435192759767418</v>
      </c>
    </row>
    <row r="30" spans="1:27" x14ac:dyDescent="0.25">
      <c r="A30" s="6"/>
      <c r="B30" s="6">
        <v>180.59605819999999</v>
      </c>
      <c r="C30" s="6">
        <v>23.547170139999999</v>
      </c>
      <c r="F30" s="6">
        <v>153.76505230000001</v>
      </c>
      <c r="G30" s="6">
        <v>17.864157290000001</v>
      </c>
      <c r="I30" t="s">
        <v>16</v>
      </c>
      <c r="J30">
        <v>274.18135577030137</v>
      </c>
      <c r="K30">
        <v>25.401747902346646</v>
      </c>
      <c r="N30">
        <v>131.44530125696087</v>
      </c>
      <c r="O30">
        <v>15.529193123418306</v>
      </c>
    </row>
    <row r="31" spans="1:27" x14ac:dyDescent="0.25">
      <c r="A31" s="6"/>
      <c r="B31" s="6">
        <v>124.9182373</v>
      </c>
      <c r="C31" s="6">
        <v>14.353121679999999</v>
      </c>
      <c r="F31" s="6">
        <v>108.33453419999999</v>
      </c>
      <c r="G31" s="6">
        <v>10.98038289</v>
      </c>
      <c r="J31">
        <v>205.66923702594934</v>
      </c>
      <c r="K31">
        <v>19.989896733446766</v>
      </c>
      <c r="N31">
        <v>96.02781378506846</v>
      </c>
      <c r="O31">
        <v>9.1760760886172896</v>
      </c>
    </row>
    <row r="32" spans="1:27" x14ac:dyDescent="0.25">
      <c r="A32" s="6"/>
      <c r="B32" s="6">
        <v>72.496968960000004</v>
      </c>
      <c r="C32" s="6">
        <v>4.9719965039999998</v>
      </c>
      <c r="F32" s="6">
        <v>67.067458470000005</v>
      </c>
      <c r="G32" s="6">
        <v>3.6549615150000001</v>
      </c>
      <c r="J32">
        <v>141.44442157424484</v>
      </c>
      <c r="K32">
        <v>12.592743631152468</v>
      </c>
      <c r="N32">
        <v>67.580153601273977</v>
      </c>
      <c r="O32">
        <v>2.7692134318358783</v>
      </c>
    </row>
    <row r="33" spans="1:15" x14ac:dyDescent="0.25">
      <c r="A33" s="6"/>
      <c r="B33" s="6">
        <v>47.9848207</v>
      </c>
      <c r="C33" s="6">
        <v>8.3972548999999994E-2</v>
      </c>
      <c r="F33" s="6">
        <v>48.879163890000001</v>
      </c>
      <c r="G33" s="6">
        <v>-4.5807003999999998E-2</v>
      </c>
      <c r="J33">
        <v>80.650468935778875</v>
      </c>
      <c r="K33">
        <v>3.9117794814193121</v>
      </c>
      <c r="N33">
        <v>50.250897266539091</v>
      </c>
      <c r="O33">
        <v>-0.11968828026144707</v>
      </c>
    </row>
    <row r="34" spans="1:15" x14ac:dyDescent="0.25">
      <c r="A34" s="6"/>
      <c r="B34" s="6">
        <v>240.5759923</v>
      </c>
      <c r="C34" s="6">
        <v>29.90337886</v>
      </c>
      <c r="F34" s="6">
        <v>194.66926599999999</v>
      </c>
      <c r="G34" s="6">
        <v>24.77751602</v>
      </c>
      <c r="J34">
        <v>51.693149783692206</v>
      </c>
      <c r="K34">
        <v>-0.47440505486920348</v>
      </c>
      <c r="N34">
        <v>170.10602843133685</v>
      </c>
      <c r="O34">
        <v>22.146732922943666</v>
      </c>
    </row>
    <row r="35" spans="1:15" x14ac:dyDescent="0.25">
      <c r="A35" s="6"/>
      <c r="B35" s="6">
        <v>429.17591040000002</v>
      </c>
      <c r="C35" s="6">
        <v>41.314111779999998</v>
      </c>
      <c r="F35" s="6">
        <v>351.48640610000001</v>
      </c>
      <c r="G35" s="6">
        <v>37.255461949999997</v>
      </c>
      <c r="J35">
        <v>278.09298901194882</v>
      </c>
      <c r="K35">
        <v>24.838509016075726</v>
      </c>
      <c r="N35">
        <v>297.48723741913284</v>
      </c>
      <c r="O35">
        <v>34.205684833050981</v>
      </c>
    </row>
    <row r="36" spans="1:15" x14ac:dyDescent="0.25">
      <c r="A36" s="6"/>
      <c r="B36" s="6">
        <v>653.43159600000001</v>
      </c>
      <c r="C36" s="6">
        <v>44.495209969999998</v>
      </c>
      <c r="F36" s="6">
        <v>546.70683169999995</v>
      </c>
      <c r="G36" s="6">
        <v>40.339490509999997</v>
      </c>
      <c r="J36">
        <v>475.59828715868559</v>
      </c>
      <c r="K36">
        <v>33.681995204251237</v>
      </c>
      <c r="N36">
        <v>417.47177440000002</v>
      </c>
      <c r="O36">
        <v>36.67898709</v>
      </c>
    </row>
    <row r="37" spans="1:15" x14ac:dyDescent="0.25">
      <c r="A37" s="6"/>
      <c r="B37" s="6">
        <v>944.89074340000002</v>
      </c>
      <c r="C37" s="6">
        <v>44.955041919999999</v>
      </c>
      <c r="F37" s="6">
        <v>899.96007910000003</v>
      </c>
      <c r="G37" s="6">
        <v>41.563094640000003</v>
      </c>
      <c r="J37">
        <v>694.69606015814861</v>
      </c>
      <c r="K37">
        <v>35.917885075873365</v>
      </c>
      <c r="N37">
        <v>702.45338509999999</v>
      </c>
      <c r="O37">
        <v>37.005227869999999</v>
      </c>
    </row>
    <row r="38" spans="1:15" x14ac:dyDescent="0.25">
      <c r="A38" s="6"/>
      <c r="B38" s="6">
        <v>1246.7221730000001</v>
      </c>
      <c r="C38" s="6">
        <v>44.977858470000001</v>
      </c>
      <c r="F38" s="6">
        <v>1159.2542719999999</v>
      </c>
      <c r="G38" s="6">
        <v>42.064242559999997</v>
      </c>
      <c r="J38">
        <v>975.88651872458593</v>
      </c>
      <c r="K38">
        <v>37.810471355382525</v>
      </c>
      <c r="N38">
        <v>1082.5133401000001</v>
      </c>
      <c r="O38">
        <v>37.704710570000003</v>
      </c>
    </row>
    <row r="39" spans="1:15" x14ac:dyDescent="0.25">
      <c r="J39">
        <v>1264.6053010026171</v>
      </c>
      <c r="K39">
        <v>37.926701971528999</v>
      </c>
    </row>
    <row r="41" spans="1:15" x14ac:dyDescent="0.25">
      <c r="I41" t="s">
        <v>19</v>
      </c>
      <c r="J41">
        <v>217.7688506252679</v>
      </c>
      <c r="K41">
        <v>21.055562773220643</v>
      </c>
      <c r="M41" s="6" t="s">
        <v>25</v>
      </c>
      <c r="N41" s="6">
        <v>256.8960348</v>
      </c>
      <c r="O41" s="6">
        <v>22.629727670000001</v>
      </c>
    </row>
    <row r="42" spans="1:15" x14ac:dyDescent="0.25">
      <c r="J42">
        <v>184.30947614277522</v>
      </c>
      <c r="K42">
        <v>15.580118900842654</v>
      </c>
      <c r="M42" s="6"/>
      <c r="N42" s="6">
        <v>193.33376240000001</v>
      </c>
      <c r="O42" s="6">
        <v>17.20033553</v>
      </c>
    </row>
    <row r="43" spans="1:15" x14ac:dyDescent="0.25">
      <c r="J43">
        <v>126.21454952807781</v>
      </c>
      <c r="K43">
        <v>9.4643152656306242</v>
      </c>
      <c r="M43" s="6"/>
      <c r="N43" s="6">
        <v>138.32779379999999</v>
      </c>
      <c r="O43" s="6">
        <v>10.23566581</v>
      </c>
    </row>
    <row r="44" spans="1:15" x14ac:dyDescent="0.25">
      <c r="J44">
        <v>75.693934652231263</v>
      </c>
      <c r="K44">
        <v>2.7610210777952311</v>
      </c>
      <c r="M44" s="6"/>
      <c r="N44" s="6">
        <v>78.015885659999995</v>
      </c>
      <c r="O44" s="6">
        <v>3.4440931319999999</v>
      </c>
    </row>
    <row r="45" spans="1:15" x14ac:dyDescent="0.25">
      <c r="J45">
        <v>54.301006718298574</v>
      </c>
      <c r="K45">
        <v>-0.60861016875129037</v>
      </c>
      <c r="M45" s="6"/>
      <c r="N45" s="6">
        <v>50.071975440000003</v>
      </c>
      <c r="O45" s="6">
        <v>0.219641209</v>
      </c>
    </row>
    <row r="46" spans="1:15" x14ac:dyDescent="0.25">
      <c r="J46">
        <v>221.93122317908112</v>
      </c>
      <c r="K46">
        <v>22.06551396529802</v>
      </c>
      <c r="M46" s="6"/>
      <c r="N46" s="6">
        <v>256.58532079999998</v>
      </c>
      <c r="O46" s="6">
        <v>23.20764381</v>
      </c>
    </row>
    <row r="47" spans="1:15" x14ac:dyDescent="0.25">
      <c r="J47">
        <v>366.46629640161154</v>
      </c>
      <c r="K47">
        <v>29.37641565364672</v>
      </c>
      <c r="M47" s="6"/>
      <c r="N47" s="6">
        <v>435.98150770000001</v>
      </c>
      <c r="O47" s="6">
        <v>33.481523840000001</v>
      </c>
    </row>
    <row r="48" spans="1:15" x14ac:dyDescent="0.25">
      <c r="J48">
        <v>561.88902138362982</v>
      </c>
      <c r="K48">
        <v>31.464113083353908</v>
      </c>
      <c r="M48" s="6"/>
      <c r="N48" s="6">
        <v>659.39520500000003</v>
      </c>
      <c r="O48" s="6">
        <v>36.682448809999997</v>
      </c>
    </row>
    <row r="49" spans="9:15" x14ac:dyDescent="0.25">
      <c r="J49">
        <v>833.61340324342677</v>
      </c>
      <c r="K49">
        <v>35.299827534349447</v>
      </c>
      <c r="M49" s="6"/>
      <c r="N49" s="6">
        <v>928.11801630000002</v>
      </c>
      <c r="O49" s="6">
        <v>37.2247822</v>
      </c>
    </row>
    <row r="50" spans="9:15" x14ac:dyDescent="0.25">
      <c r="J50">
        <v>1136.3123885994578</v>
      </c>
      <c r="K50">
        <v>38.089777367254555</v>
      </c>
      <c r="M50" s="6"/>
      <c r="N50" s="6">
        <v>1207.57656</v>
      </c>
      <c r="O50" s="6">
        <v>37.52497168</v>
      </c>
    </row>
    <row r="52" spans="9:15" x14ac:dyDescent="0.25">
      <c r="I52" t="s">
        <v>20</v>
      </c>
      <c r="J52">
        <v>240.50218087012883</v>
      </c>
      <c r="K52">
        <v>20.728250993863451</v>
      </c>
      <c r="M52" s="6" t="s">
        <v>26</v>
      </c>
      <c r="N52" s="6">
        <v>269.3228105</v>
      </c>
      <c r="O52" s="6">
        <v>25.503711769999999</v>
      </c>
    </row>
    <row r="53" spans="9:15" x14ac:dyDescent="0.25">
      <c r="J53">
        <v>191.51743291110509</v>
      </c>
      <c r="K53">
        <v>14.314056253952213</v>
      </c>
      <c r="M53" s="6"/>
      <c r="N53" s="6">
        <v>197.41878370000001</v>
      </c>
      <c r="O53" s="6">
        <v>20.36320263</v>
      </c>
    </row>
    <row r="54" spans="9:15" x14ac:dyDescent="0.25">
      <c r="J54">
        <v>135.83352556576776</v>
      </c>
      <c r="K54">
        <v>9.1614793374561998</v>
      </c>
      <c r="M54" s="6"/>
      <c r="N54" s="6">
        <v>132.8350734</v>
      </c>
      <c r="O54" s="6">
        <v>12.18880319</v>
      </c>
    </row>
    <row r="55" spans="9:15" x14ac:dyDescent="0.25">
      <c r="J55">
        <v>80.848836163027357</v>
      </c>
      <c r="K55">
        <v>2.4653881606397836</v>
      </c>
      <c r="M55" s="6"/>
      <c r="N55" s="6">
        <v>77.349614209999999</v>
      </c>
      <c r="O55" s="6">
        <v>4.0871820449999996</v>
      </c>
    </row>
    <row r="56" spans="9:15" x14ac:dyDescent="0.25">
      <c r="J56">
        <v>52.5714784473275</v>
      </c>
      <c r="K56">
        <v>-0.45700384721681292</v>
      </c>
      <c r="M56" s="6"/>
      <c r="N56" s="6">
        <v>49.889039349999997</v>
      </c>
      <c r="O56" s="6">
        <v>-0.216488179</v>
      </c>
    </row>
    <row r="57" spans="9:15" x14ac:dyDescent="0.25">
      <c r="J57">
        <v>255.48434624879948</v>
      </c>
      <c r="K57">
        <v>20.039993697701732</v>
      </c>
      <c r="M57" s="6"/>
      <c r="N57" s="6">
        <v>259.96185880000002</v>
      </c>
      <c r="O57" s="6">
        <v>24.8858253</v>
      </c>
    </row>
    <row r="58" spans="9:15" x14ac:dyDescent="0.25">
      <c r="J58">
        <v>420.3358263866798</v>
      </c>
      <c r="K58">
        <v>29.224008440626488</v>
      </c>
      <c r="M58" s="6"/>
      <c r="N58" s="6">
        <v>454.1072163</v>
      </c>
      <c r="O58" s="6">
        <v>30.530351849999999</v>
      </c>
    </row>
    <row r="59" spans="9:15" x14ac:dyDescent="0.25">
      <c r="J59">
        <v>625.61773696332682</v>
      </c>
      <c r="K59">
        <v>31.94920470046776</v>
      </c>
      <c r="M59" s="6"/>
      <c r="N59" s="6">
        <v>692.2889543</v>
      </c>
      <c r="O59" s="6">
        <v>34.313830269999997</v>
      </c>
    </row>
    <row r="60" spans="9:15" x14ac:dyDescent="0.25">
      <c r="J60">
        <v>874.22666239206183</v>
      </c>
      <c r="K60">
        <v>33.822736823029288</v>
      </c>
      <c r="M60" s="6"/>
      <c r="N60" s="6">
        <v>972.96858589999999</v>
      </c>
      <c r="O60" s="6">
        <v>35.18234777</v>
      </c>
    </row>
    <row r="61" spans="9:15" x14ac:dyDescent="0.25">
      <c r="J61">
        <v>1140.0763301728425</v>
      </c>
      <c r="K61">
        <v>35.323069909601799</v>
      </c>
      <c r="M61" s="6"/>
      <c r="N61" s="6">
        <v>1251.9983580000001</v>
      </c>
      <c r="O61" s="6">
        <v>35.403277350000003</v>
      </c>
    </row>
    <row r="63" spans="9:15" x14ac:dyDescent="0.25">
      <c r="M63" s="6" t="s">
        <v>27</v>
      </c>
      <c r="N63" s="6">
        <v>229.3681957</v>
      </c>
      <c r="O63" s="6">
        <v>25.874731270000002</v>
      </c>
    </row>
    <row r="64" spans="9:15" x14ac:dyDescent="0.25">
      <c r="M64" s="6"/>
      <c r="N64" s="6">
        <v>175.8907931</v>
      </c>
      <c r="O64" s="6">
        <v>19.23438239</v>
      </c>
    </row>
    <row r="65" spans="13:15" x14ac:dyDescent="0.25">
      <c r="M65" s="6"/>
      <c r="N65" s="6">
        <v>122.7372055</v>
      </c>
      <c r="O65" s="6">
        <v>11.901269340000001</v>
      </c>
    </row>
    <row r="66" spans="13:15" x14ac:dyDescent="0.25">
      <c r="M66" s="6"/>
      <c r="N66" s="6">
        <v>73.134807879999997</v>
      </c>
      <c r="O66" s="6">
        <v>3.9557523200000002</v>
      </c>
    </row>
    <row r="67" spans="13:15" x14ac:dyDescent="0.25">
      <c r="M67" s="6"/>
      <c r="N67" s="6">
        <v>48.84427779</v>
      </c>
      <c r="O67" s="6">
        <v>-2.9848909999999999E-3</v>
      </c>
    </row>
    <row r="68" spans="13:15" x14ac:dyDescent="0.25">
      <c r="M68" s="6"/>
      <c r="N68" s="6">
        <v>236.18006940000001</v>
      </c>
      <c r="O68" s="6">
        <v>26.362921969999999</v>
      </c>
    </row>
    <row r="69" spans="13:15" x14ac:dyDescent="0.25">
      <c r="M69" s="6"/>
      <c r="N69" s="6">
        <v>418.27359239999998</v>
      </c>
      <c r="O69" s="6">
        <v>34.652967709999999</v>
      </c>
    </row>
    <row r="70" spans="13:15" x14ac:dyDescent="0.25">
      <c r="M70" s="6"/>
      <c r="N70" s="6">
        <v>634.1001139</v>
      </c>
      <c r="O70" s="6">
        <v>36.445105169999998</v>
      </c>
    </row>
    <row r="71" spans="13:15" x14ac:dyDescent="0.25">
      <c r="M71" s="6"/>
      <c r="N71" s="6">
        <v>926.02282520000006</v>
      </c>
      <c r="O71" s="6">
        <v>37.295365830000001</v>
      </c>
    </row>
    <row r="72" spans="13:15" x14ac:dyDescent="0.25">
      <c r="M72" s="6"/>
      <c r="N72" s="6">
        <v>1235.344439</v>
      </c>
      <c r="O72" s="6">
        <v>37.730367880000003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E588-6853-4C55-A465-45A654335C73}">
  <dimension ref="A1:E20"/>
  <sheetViews>
    <sheetView workbookViewId="0">
      <selection sqref="A1:E20"/>
    </sheetView>
  </sheetViews>
  <sheetFormatPr defaultRowHeight="15" x14ac:dyDescent="0.25"/>
  <sheetData>
    <row r="1" spans="1:5" x14ac:dyDescent="0.25">
      <c r="A1" t="s">
        <v>54</v>
      </c>
      <c r="B1" t="s">
        <v>55</v>
      </c>
      <c r="C1" t="s">
        <v>56</v>
      </c>
      <c r="D1" t="s">
        <v>21</v>
      </c>
      <c r="E1" t="s">
        <v>57</v>
      </c>
    </row>
    <row r="2" spans="1:5" x14ac:dyDescent="0.25">
      <c r="B2" s="4" t="s">
        <v>1</v>
      </c>
      <c r="C2" s="4" t="s">
        <v>56</v>
      </c>
      <c r="D2" s="4" t="s">
        <v>21</v>
      </c>
      <c r="E2" s="4" t="s">
        <v>57</v>
      </c>
    </row>
    <row r="3" spans="1:5" x14ac:dyDescent="0.25">
      <c r="A3">
        <v>24</v>
      </c>
      <c r="B3">
        <v>1.4000000000000001</v>
      </c>
      <c r="C3">
        <v>1.3799999999999997</v>
      </c>
      <c r="D3">
        <v>1.3</v>
      </c>
      <c r="E3">
        <v>1.3666666666666669</v>
      </c>
    </row>
    <row r="4" spans="1:5" x14ac:dyDescent="0.25">
      <c r="A4">
        <v>32</v>
      </c>
      <c r="B4">
        <v>1.5666666666666667</v>
      </c>
      <c r="C4">
        <v>1.5399999999999998</v>
      </c>
      <c r="D4">
        <v>1.4166666666666667</v>
      </c>
      <c r="E4">
        <v>1.52</v>
      </c>
    </row>
    <row r="5" spans="1:5" x14ac:dyDescent="0.25">
      <c r="A5">
        <v>39</v>
      </c>
      <c r="B5">
        <v>2.0350000000000001</v>
      </c>
      <c r="C5">
        <v>2.0379999999999998</v>
      </c>
      <c r="D5">
        <v>1.6666666666666667</v>
      </c>
      <c r="E5">
        <v>2.0083333333333333</v>
      </c>
    </row>
    <row r="6" spans="1:5" x14ac:dyDescent="0.25">
      <c r="A6">
        <v>46</v>
      </c>
      <c r="B6">
        <v>2.1049999999999995</v>
      </c>
      <c r="C6">
        <v>2.0999999999999996</v>
      </c>
      <c r="D6">
        <v>2.0199999999999996</v>
      </c>
      <c r="E6">
        <v>2.0750000000000002</v>
      </c>
    </row>
    <row r="7" spans="1:5" x14ac:dyDescent="0.25">
      <c r="A7">
        <v>53</v>
      </c>
      <c r="B7">
        <v>3.7800000000000002</v>
      </c>
      <c r="C7">
        <v>3.7400000000000007</v>
      </c>
      <c r="D7">
        <v>2.04</v>
      </c>
      <c r="E7">
        <v>3.5199999999999996</v>
      </c>
    </row>
    <row r="8" spans="1:5" x14ac:dyDescent="0.25">
      <c r="A8">
        <v>63</v>
      </c>
      <c r="B8">
        <v>4.26</v>
      </c>
      <c r="C8">
        <v>4.0999999999999996</v>
      </c>
      <c r="D8">
        <v>3</v>
      </c>
      <c r="E8">
        <v>3.9799999999999995</v>
      </c>
    </row>
    <row r="9" spans="1:5" x14ac:dyDescent="0.25">
      <c r="A9">
        <v>70</v>
      </c>
      <c r="B9">
        <v>4.42</v>
      </c>
      <c r="C9">
        <v>4.34</v>
      </c>
      <c r="D9">
        <v>3.02</v>
      </c>
      <c r="E9">
        <v>4.0400000000000009</v>
      </c>
    </row>
    <row r="10" spans="1:5" x14ac:dyDescent="0.25">
      <c r="A10">
        <v>81</v>
      </c>
      <c r="B10">
        <v>5.8600000000000012</v>
      </c>
      <c r="C10">
        <v>5.42</v>
      </c>
      <c r="D10">
        <v>4.1399999999999988</v>
      </c>
      <c r="E10">
        <v>5.3400000000000007</v>
      </c>
    </row>
    <row r="11" spans="1:5" x14ac:dyDescent="0.25">
      <c r="A11">
        <v>91</v>
      </c>
      <c r="B11">
        <v>7.0400000000000009</v>
      </c>
      <c r="C11">
        <v>6.82</v>
      </c>
      <c r="D11">
        <v>4.58</v>
      </c>
      <c r="E11">
        <v>6.82</v>
      </c>
    </row>
    <row r="12" spans="1:5" x14ac:dyDescent="0.25">
      <c r="A12">
        <v>24</v>
      </c>
      <c r="D12">
        <v>1.3</v>
      </c>
      <c r="E12">
        <v>1.32</v>
      </c>
    </row>
    <row r="13" spans="1:5" x14ac:dyDescent="0.25">
      <c r="A13">
        <v>32</v>
      </c>
      <c r="D13">
        <v>1.3666666666666669</v>
      </c>
      <c r="E13">
        <v>1.42</v>
      </c>
    </row>
    <row r="14" spans="1:5" x14ac:dyDescent="0.25">
      <c r="A14">
        <v>39</v>
      </c>
      <c r="D14">
        <v>1.6666666666666667</v>
      </c>
      <c r="E14">
        <v>1.6</v>
      </c>
    </row>
    <row r="15" spans="1:5" x14ac:dyDescent="0.25">
      <c r="A15">
        <v>46</v>
      </c>
      <c r="D15">
        <v>2.0066666666666664</v>
      </c>
      <c r="E15">
        <v>2.0019999999999998</v>
      </c>
    </row>
    <row r="16" spans="1:5" x14ac:dyDescent="0.25">
      <c r="A16">
        <v>53</v>
      </c>
      <c r="D16">
        <v>2.4</v>
      </c>
      <c r="E16">
        <v>2.54</v>
      </c>
    </row>
    <row r="17" spans="1:5" x14ac:dyDescent="0.25">
      <c r="A17">
        <v>63</v>
      </c>
      <c r="D17">
        <v>3.02</v>
      </c>
      <c r="E17">
        <v>3.3</v>
      </c>
    </row>
    <row r="18" spans="1:5" x14ac:dyDescent="0.25">
      <c r="A18">
        <v>70</v>
      </c>
      <c r="D18">
        <v>3.0599999999999996</v>
      </c>
      <c r="E18">
        <v>3.4799999999999995</v>
      </c>
    </row>
    <row r="19" spans="1:5" x14ac:dyDescent="0.25">
      <c r="A19">
        <v>81</v>
      </c>
      <c r="D19">
        <v>4.26</v>
      </c>
      <c r="E19">
        <v>4.3400000000000007</v>
      </c>
    </row>
    <row r="20" spans="1:5" x14ac:dyDescent="0.25">
      <c r="A20">
        <v>91</v>
      </c>
      <c r="D20">
        <v>4.7799999999999994</v>
      </c>
      <c r="E20">
        <v>4.9799999999999995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D1A5-F659-450D-869F-EB85349090A5}">
  <dimension ref="A1:Z84"/>
  <sheetViews>
    <sheetView workbookViewId="0">
      <selection sqref="A1:A1048576"/>
    </sheetView>
  </sheetViews>
  <sheetFormatPr defaultRowHeight="15" x14ac:dyDescent="0.25"/>
  <cols>
    <col min="1" max="1" width="13.85546875" bestFit="1" customWidth="1"/>
    <col min="2" max="2" width="22" customWidth="1"/>
    <col min="3" max="4" width="12.140625"/>
    <col min="9" max="9" width="13.85546875" bestFit="1" customWidth="1"/>
    <col min="10" max="10" width="22" customWidth="1"/>
    <col min="11" max="12" width="12.140625"/>
    <col min="23" max="23" width="13.85546875" bestFit="1" customWidth="1"/>
    <col min="24" max="24" width="22" customWidth="1"/>
    <col min="25" max="26" width="12.140625"/>
  </cols>
  <sheetData>
    <row r="1" spans="1:26" x14ac:dyDescent="0.25">
      <c r="A1" t="s">
        <v>30</v>
      </c>
      <c r="I1" t="s">
        <v>40</v>
      </c>
      <c r="O1" t="s">
        <v>42</v>
      </c>
      <c r="P1" t="s">
        <v>41</v>
      </c>
      <c r="V1" t="s">
        <v>0</v>
      </c>
      <c r="W1" t="s">
        <v>43</v>
      </c>
    </row>
    <row r="2" spans="1:26" x14ac:dyDescent="0.25">
      <c r="A2" t="s">
        <v>1</v>
      </c>
      <c r="B2" s="1" t="s">
        <v>2</v>
      </c>
      <c r="C2" t="s">
        <v>3</v>
      </c>
      <c r="D2" t="s">
        <v>4</v>
      </c>
      <c r="I2" t="s">
        <v>1</v>
      </c>
      <c r="J2" s="1" t="s">
        <v>2</v>
      </c>
      <c r="K2" t="s">
        <v>3</v>
      </c>
      <c r="L2" t="s">
        <v>4</v>
      </c>
      <c r="O2" t="s">
        <v>0</v>
      </c>
      <c r="P2" t="s">
        <v>1</v>
      </c>
      <c r="Q2" s="1" t="s">
        <v>2</v>
      </c>
      <c r="R2" t="s">
        <v>3</v>
      </c>
      <c r="S2" t="s">
        <v>4</v>
      </c>
      <c r="W2" t="s">
        <v>1</v>
      </c>
      <c r="X2" s="1" t="s">
        <v>2</v>
      </c>
      <c r="Y2" t="s">
        <v>3</v>
      </c>
      <c r="Z2" t="s">
        <v>4</v>
      </c>
    </row>
    <row r="3" spans="1:26" x14ac:dyDescent="0.25">
      <c r="A3">
        <v>30.259999999999998</v>
      </c>
      <c r="B3" s="2"/>
      <c r="C3" s="2"/>
      <c r="D3" s="2"/>
      <c r="H3">
        <v>7.14</v>
      </c>
      <c r="I3">
        <f>H3</f>
        <v>7.14</v>
      </c>
      <c r="J3" s="2"/>
      <c r="K3" s="2"/>
      <c r="L3" s="2"/>
      <c r="O3">
        <v>58.295050000000003</v>
      </c>
      <c r="P3">
        <v>6.81</v>
      </c>
      <c r="V3" s="2">
        <v>58.295050000000003</v>
      </c>
      <c r="W3">
        <v>1.0484581497797356</v>
      </c>
      <c r="X3" s="2"/>
      <c r="Y3" s="2"/>
      <c r="Z3" s="2"/>
    </row>
    <row r="4" spans="1:26" x14ac:dyDescent="0.25">
      <c r="A4">
        <v>31.839999999999996</v>
      </c>
      <c r="B4" s="2"/>
      <c r="C4" s="2"/>
      <c r="D4" s="2"/>
      <c r="H4">
        <v>5.99</v>
      </c>
      <c r="I4">
        <f>H4</f>
        <v>5.99</v>
      </c>
      <c r="J4" s="2"/>
      <c r="K4" s="2"/>
      <c r="L4" s="2"/>
      <c r="O4">
        <v>58.744199999999999</v>
      </c>
      <c r="P4">
        <v>8.02</v>
      </c>
      <c r="V4" s="2">
        <v>58.744199999999999</v>
      </c>
      <c r="W4">
        <v>0.74688279301745641</v>
      </c>
      <c r="X4" s="2"/>
      <c r="Y4" s="2"/>
      <c r="Z4" s="2"/>
    </row>
    <row r="5" spans="1:26" x14ac:dyDescent="0.25">
      <c r="A5">
        <v>31.5</v>
      </c>
      <c r="B5" s="2"/>
      <c r="C5" s="2"/>
      <c r="D5" s="2"/>
      <c r="H5">
        <v>6.25</v>
      </c>
      <c r="I5">
        <f>H5</f>
        <v>6.25</v>
      </c>
      <c r="J5" s="2"/>
      <c r="K5" s="2"/>
      <c r="L5" s="2"/>
      <c r="O5">
        <v>63.620379999999997</v>
      </c>
      <c r="P5">
        <v>8.0399999999999991</v>
      </c>
      <c r="V5" s="2">
        <v>63.620379999999997</v>
      </c>
      <c r="W5">
        <v>0.77736318407960203</v>
      </c>
      <c r="X5" s="2"/>
      <c r="Y5" s="2"/>
      <c r="Z5" s="2"/>
    </row>
    <row r="6" spans="1:26" x14ac:dyDescent="0.25">
      <c r="A6">
        <v>32.79</v>
      </c>
      <c r="B6" s="2"/>
      <c r="C6" s="2"/>
      <c r="D6" s="2"/>
      <c r="H6">
        <v>6.88</v>
      </c>
      <c r="I6">
        <f>H6</f>
        <v>6.88</v>
      </c>
      <c r="J6" s="2"/>
      <c r="K6" s="2"/>
      <c r="L6" s="2"/>
      <c r="O6">
        <v>67.124669999999995</v>
      </c>
      <c r="P6">
        <v>7.86</v>
      </c>
      <c r="V6" s="2">
        <v>67.124669999999995</v>
      </c>
      <c r="W6">
        <v>0.87531806615776075</v>
      </c>
      <c r="X6" s="2"/>
      <c r="Y6" s="2"/>
      <c r="Z6" s="2"/>
    </row>
    <row r="7" spans="1:26" x14ac:dyDescent="0.25">
      <c r="B7" s="2"/>
      <c r="C7" s="2"/>
      <c r="D7" s="2"/>
      <c r="H7">
        <v>8.69</v>
      </c>
      <c r="K7" s="2"/>
      <c r="L7" s="2"/>
      <c r="V7" s="2"/>
      <c r="W7">
        <v>0.98974943052391806</v>
      </c>
      <c r="Y7" s="2"/>
      <c r="Z7" s="2"/>
    </row>
    <row r="8" spans="1:26" x14ac:dyDescent="0.25">
      <c r="B8">
        <v>26.9</v>
      </c>
      <c r="C8" s="2"/>
      <c r="D8" s="2"/>
      <c r="H8">
        <v>5.19</v>
      </c>
      <c r="J8">
        <f>H8</f>
        <v>5.19</v>
      </c>
      <c r="K8" s="2"/>
      <c r="L8" s="2"/>
      <c r="O8">
        <v>48.037750000000003</v>
      </c>
      <c r="Q8">
        <v>6.58</v>
      </c>
      <c r="V8" s="2">
        <v>48.037750000000003</v>
      </c>
      <c r="X8">
        <v>0.78875379939209733</v>
      </c>
      <c r="Y8" s="2"/>
      <c r="Z8" s="2"/>
    </row>
    <row r="9" spans="1:26" x14ac:dyDescent="0.25">
      <c r="B9">
        <v>30.89</v>
      </c>
      <c r="C9" s="2"/>
      <c r="D9" s="2"/>
      <c r="H9">
        <v>4.33</v>
      </c>
      <c r="J9">
        <f>H9</f>
        <v>4.33</v>
      </c>
      <c r="K9" s="2"/>
      <c r="L9" s="2"/>
      <c r="O9">
        <v>45.818069999999999</v>
      </c>
      <c r="Q9">
        <v>7.54</v>
      </c>
      <c r="V9" s="2">
        <v>45.818069999999999</v>
      </c>
      <c r="X9">
        <v>0.57427055702917773</v>
      </c>
      <c r="Y9" s="2"/>
      <c r="Z9" s="2"/>
    </row>
    <row r="10" spans="1:26" x14ac:dyDescent="0.25">
      <c r="B10">
        <v>29.71</v>
      </c>
      <c r="C10" s="2"/>
      <c r="D10" s="2"/>
      <c r="H10">
        <v>4.9000000000000004</v>
      </c>
      <c r="J10">
        <f>H10</f>
        <v>4.9000000000000004</v>
      </c>
      <c r="K10" s="2"/>
      <c r="L10" s="2"/>
      <c r="O10">
        <v>41.216250000000002</v>
      </c>
      <c r="Q10">
        <v>7.26</v>
      </c>
      <c r="V10" s="2">
        <v>41.216250000000002</v>
      </c>
      <c r="X10">
        <v>0.67493112947658407</v>
      </c>
      <c r="Y10" s="2"/>
      <c r="Z10" s="2"/>
    </row>
    <row r="11" spans="1:26" x14ac:dyDescent="0.25">
      <c r="B11">
        <v>33.090000000000003</v>
      </c>
      <c r="C11" s="2"/>
      <c r="D11" s="2"/>
      <c r="H11">
        <v>5.24</v>
      </c>
      <c r="J11">
        <f>H11</f>
        <v>5.24</v>
      </c>
      <c r="K11" s="2"/>
      <c r="L11" s="2"/>
      <c r="O11">
        <v>43.541710000000002</v>
      </c>
      <c r="Q11">
        <v>8.85</v>
      </c>
      <c r="V11" s="2">
        <v>43.541710000000002</v>
      </c>
      <c r="X11">
        <v>0.59209039548022602</v>
      </c>
      <c r="Y11" s="2"/>
      <c r="Z11" s="2"/>
    </row>
    <row r="12" spans="1:26" x14ac:dyDescent="0.25">
      <c r="C12" s="2"/>
      <c r="D12" s="2"/>
      <c r="H12">
        <v>4.3499999999999996</v>
      </c>
      <c r="K12" s="2"/>
      <c r="L12" s="2"/>
      <c r="V12" s="2"/>
      <c r="X12">
        <v>0.53903345724907059</v>
      </c>
      <c r="Y12" s="2"/>
      <c r="Z12" s="2"/>
    </row>
    <row r="13" spans="1:26" x14ac:dyDescent="0.25">
      <c r="B13" s="2"/>
      <c r="C13">
        <v>30.28</v>
      </c>
      <c r="D13" s="2"/>
      <c r="H13">
        <v>4.53</v>
      </c>
      <c r="J13" s="2"/>
      <c r="K13">
        <f>H13</f>
        <v>4.53</v>
      </c>
      <c r="L13" s="2"/>
      <c r="O13">
        <v>53.694519999999997</v>
      </c>
      <c r="R13">
        <v>6.77</v>
      </c>
      <c r="V13" s="2">
        <v>53.694519999999997</v>
      </c>
      <c r="X13" s="2"/>
      <c r="Y13">
        <v>0.66912850812407687</v>
      </c>
      <c r="Z13" s="2"/>
    </row>
    <row r="14" spans="1:26" x14ac:dyDescent="0.25">
      <c r="B14" s="2"/>
      <c r="C14">
        <v>26.71</v>
      </c>
      <c r="D14" s="2"/>
      <c r="H14">
        <v>5.25</v>
      </c>
      <c r="J14" s="2"/>
      <c r="K14">
        <f>H14</f>
        <v>5.25</v>
      </c>
      <c r="L14" s="2"/>
      <c r="O14">
        <v>51.114069999999998</v>
      </c>
      <c r="R14">
        <v>5.75</v>
      </c>
      <c r="V14" s="2">
        <v>51.114069999999998</v>
      </c>
      <c r="X14" s="2"/>
      <c r="Y14">
        <v>0.91304347826086951</v>
      </c>
      <c r="Z14" s="2"/>
    </row>
    <row r="15" spans="1:26" x14ac:dyDescent="0.25">
      <c r="B15" s="2"/>
      <c r="C15">
        <v>31.11</v>
      </c>
      <c r="D15" s="2"/>
      <c r="H15">
        <v>4.21</v>
      </c>
      <c r="J15" s="2"/>
      <c r="K15">
        <f>H15</f>
        <v>4.21</v>
      </c>
      <c r="L15" s="2"/>
      <c r="O15">
        <v>32.646169999999998</v>
      </c>
      <c r="R15">
        <v>5.89</v>
      </c>
      <c r="V15" s="2">
        <v>32.646169999999998</v>
      </c>
      <c r="X15" s="2"/>
      <c r="Y15">
        <v>0.71477079796264864</v>
      </c>
      <c r="Z15" s="2"/>
    </row>
    <row r="16" spans="1:26" x14ac:dyDescent="0.25">
      <c r="B16" s="2"/>
      <c r="D16" s="2"/>
      <c r="H16">
        <v>5.71</v>
      </c>
      <c r="J16" s="2"/>
      <c r="L16" s="2"/>
      <c r="V16" s="2"/>
      <c r="X16" s="2"/>
      <c r="Y16">
        <v>0.8573573573573573</v>
      </c>
      <c r="Z16" s="2"/>
    </row>
    <row r="17" spans="2:26" x14ac:dyDescent="0.25">
      <c r="B17" s="2"/>
      <c r="D17" s="2"/>
      <c r="H17">
        <v>5.33</v>
      </c>
      <c r="J17" s="2"/>
      <c r="L17" s="2"/>
      <c r="V17" s="2"/>
      <c r="X17" s="2"/>
      <c r="Y17">
        <v>0.79080118694362012</v>
      </c>
      <c r="Z17" s="2"/>
    </row>
    <row r="18" spans="2:26" x14ac:dyDescent="0.25">
      <c r="B18" s="2"/>
      <c r="C18" s="2"/>
      <c r="D18">
        <v>15.96</v>
      </c>
      <c r="H18">
        <v>4.88</v>
      </c>
      <c r="J18" s="2"/>
      <c r="K18" s="2"/>
      <c r="L18">
        <f>H18</f>
        <v>4.88</v>
      </c>
      <c r="O18">
        <v>23.000129999999999</v>
      </c>
      <c r="S18">
        <v>5.51</v>
      </c>
      <c r="V18" s="2">
        <v>23.000129999999999</v>
      </c>
      <c r="X18" s="2"/>
      <c r="Y18" s="2"/>
      <c r="Z18">
        <v>0.88566243194192384</v>
      </c>
    </row>
    <row r="19" spans="2:26" x14ac:dyDescent="0.25">
      <c r="B19" s="2"/>
      <c r="C19" s="2"/>
      <c r="D19">
        <v>19.100000000000001</v>
      </c>
      <c r="H19">
        <v>4.55</v>
      </c>
      <c r="J19" s="2"/>
      <c r="K19" s="2"/>
      <c r="L19">
        <f>H19</f>
        <v>4.55</v>
      </c>
      <c r="O19">
        <v>37.863190000000003</v>
      </c>
      <c r="S19">
        <v>6.09</v>
      </c>
      <c r="V19" s="2">
        <v>37.863190000000003</v>
      </c>
      <c r="X19" s="2"/>
      <c r="Y19" s="2"/>
      <c r="Z19">
        <v>0.74712643678160917</v>
      </c>
    </row>
    <row r="20" spans="2:26" x14ac:dyDescent="0.25">
      <c r="B20" s="2"/>
      <c r="C20" s="2"/>
      <c r="D20">
        <v>19.850000000000001</v>
      </c>
      <c r="H20">
        <v>4.4800000000000004</v>
      </c>
      <c r="J20" s="2"/>
      <c r="K20" s="2"/>
      <c r="L20">
        <f>H20</f>
        <v>4.4800000000000004</v>
      </c>
      <c r="O20">
        <v>31.7791</v>
      </c>
      <c r="S20">
        <v>4.6900000000000004</v>
      </c>
      <c r="V20" s="2">
        <v>31.7791</v>
      </c>
      <c r="X20" s="2"/>
      <c r="Y20" s="2"/>
      <c r="Z20">
        <v>0.95522388059701491</v>
      </c>
    </row>
    <row r="21" spans="2:26" x14ac:dyDescent="0.25">
      <c r="B21" s="2"/>
      <c r="C21" s="2"/>
      <c r="D21">
        <v>12.96</v>
      </c>
      <c r="H21">
        <v>3.78</v>
      </c>
      <c r="J21" s="2"/>
      <c r="K21" s="2"/>
      <c r="L21">
        <f>H21</f>
        <v>3.78</v>
      </c>
      <c r="O21">
        <v>33.115839999999999</v>
      </c>
      <c r="S21">
        <v>4.6500000000000004</v>
      </c>
      <c r="V21" s="2">
        <v>33.115839999999999</v>
      </c>
      <c r="X21" s="2"/>
      <c r="Y21" s="2"/>
      <c r="Z21">
        <v>0.81290322580645147</v>
      </c>
    </row>
    <row r="22" spans="2:26" x14ac:dyDescent="0.25">
      <c r="B22" s="2"/>
      <c r="C22" s="2"/>
      <c r="D22">
        <v>21.380000000000003</v>
      </c>
      <c r="H22">
        <v>5.1100000000000003</v>
      </c>
      <c r="J22" s="2"/>
      <c r="K22" s="2"/>
      <c r="L22">
        <f>H22</f>
        <v>5.1100000000000003</v>
      </c>
      <c r="O22">
        <v>30</v>
      </c>
      <c r="S22">
        <v>6.62</v>
      </c>
      <c r="V22" s="2">
        <v>30</v>
      </c>
      <c r="X22" s="2"/>
      <c r="Y22" s="2"/>
      <c r="Z22">
        <v>0.77190332326283995</v>
      </c>
    </row>
    <row r="23" spans="2:26" x14ac:dyDescent="0.25">
      <c r="B23" s="2"/>
      <c r="C23" s="2"/>
      <c r="H23">
        <v>5.09</v>
      </c>
      <c r="J23" s="2"/>
      <c r="K23" s="2"/>
      <c r="V23" s="2"/>
      <c r="X23" s="2"/>
      <c r="Y23" s="2"/>
      <c r="Z23">
        <v>0.98834951456310671</v>
      </c>
    </row>
    <row r="24" spans="2:26" x14ac:dyDescent="0.25">
      <c r="B24" s="2"/>
      <c r="C24">
        <v>19.600000000000001</v>
      </c>
      <c r="H24">
        <v>4.75</v>
      </c>
      <c r="J24" s="2"/>
      <c r="K24">
        <f>H24</f>
        <v>4.75</v>
      </c>
      <c r="O24">
        <v>46.467460000000003</v>
      </c>
      <c r="R24">
        <v>5.47</v>
      </c>
      <c r="V24" s="2">
        <v>46.467460000000003</v>
      </c>
      <c r="X24" s="2"/>
      <c r="Y24">
        <v>0.86837294332723958</v>
      </c>
    </row>
    <row r="25" spans="2:26" x14ac:dyDescent="0.25">
      <c r="B25" s="2"/>
      <c r="C25">
        <v>14.06</v>
      </c>
      <c r="H25">
        <v>3.45</v>
      </c>
      <c r="J25" s="2"/>
      <c r="K25">
        <f>H25</f>
        <v>3.45</v>
      </c>
      <c r="O25">
        <v>45.525970000000001</v>
      </c>
      <c r="R25">
        <v>3.12</v>
      </c>
      <c r="V25" s="2">
        <v>45.525970000000001</v>
      </c>
      <c r="X25" s="2"/>
      <c r="Y25">
        <v>1.1057692307692308</v>
      </c>
    </row>
    <row r="26" spans="2:26" x14ac:dyDescent="0.25">
      <c r="B26" s="2"/>
      <c r="C26">
        <v>18.440000000000001</v>
      </c>
      <c r="H26">
        <v>4.47</v>
      </c>
      <c r="J26" s="2"/>
      <c r="K26">
        <f>H26</f>
        <v>4.47</v>
      </c>
      <c r="O26">
        <v>41.535589999999999</v>
      </c>
      <c r="R26">
        <v>4.99</v>
      </c>
      <c r="V26" s="2">
        <v>41.535589999999999</v>
      </c>
      <c r="X26" s="2"/>
      <c r="Y26">
        <v>0.89579158316633256</v>
      </c>
    </row>
    <row r="27" spans="2:26" x14ac:dyDescent="0.25">
      <c r="B27" s="2"/>
      <c r="C27">
        <v>19.87</v>
      </c>
      <c r="H27">
        <v>5.39</v>
      </c>
      <c r="J27" s="2"/>
      <c r="K27">
        <f>H27</f>
        <v>5.39</v>
      </c>
      <c r="O27">
        <v>15.05246</v>
      </c>
      <c r="R27">
        <v>5.68</v>
      </c>
      <c r="V27" s="2">
        <v>15.05246</v>
      </c>
      <c r="X27" s="2"/>
      <c r="Y27">
        <v>0.948943661971831</v>
      </c>
    </row>
    <row r="28" spans="2:26" x14ac:dyDescent="0.25">
      <c r="B28" s="2"/>
      <c r="H28">
        <v>5.07</v>
      </c>
      <c r="J28" s="2"/>
      <c r="V28" s="2"/>
      <c r="X28" s="2"/>
      <c r="Y28">
        <v>0.72325249643366629</v>
      </c>
    </row>
    <row r="29" spans="2:26" x14ac:dyDescent="0.25">
      <c r="B29" s="2"/>
      <c r="C29" s="2"/>
      <c r="D29">
        <v>17.36</v>
      </c>
      <c r="H29">
        <v>4.8899999999999997</v>
      </c>
      <c r="J29" s="2"/>
      <c r="K29" s="2"/>
      <c r="L29">
        <f>H29</f>
        <v>4.8899999999999997</v>
      </c>
      <c r="O29">
        <v>37.006680000000003</v>
      </c>
      <c r="S29">
        <v>5.38</v>
      </c>
      <c r="V29" s="2">
        <v>37.006680000000003</v>
      </c>
      <c r="X29" s="2"/>
      <c r="Y29" s="2"/>
      <c r="Z29">
        <v>0.90892193308550184</v>
      </c>
    </row>
    <row r="30" spans="2:26" x14ac:dyDescent="0.25">
      <c r="B30" s="2"/>
      <c r="C30" s="2"/>
      <c r="D30">
        <v>15.71</v>
      </c>
      <c r="H30">
        <v>4.72</v>
      </c>
      <c r="J30" s="2"/>
      <c r="K30" s="2"/>
      <c r="L30">
        <f>H30</f>
        <v>4.72</v>
      </c>
      <c r="O30">
        <v>29.34761</v>
      </c>
      <c r="S30">
        <v>5.71</v>
      </c>
      <c r="V30" s="2">
        <v>29.34761</v>
      </c>
      <c r="X30" s="2"/>
      <c r="Y30" s="2"/>
      <c r="Z30">
        <v>0.82661996497373025</v>
      </c>
    </row>
    <row r="31" spans="2:26" x14ac:dyDescent="0.25">
      <c r="B31" s="2"/>
      <c r="C31" s="2"/>
      <c r="D31">
        <v>24.869999999999997</v>
      </c>
      <c r="H31">
        <v>4.3</v>
      </c>
      <c r="J31" s="2"/>
      <c r="K31" s="2"/>
      <c r="L31">
        <f>H31</f>
        <v>4.3</v>
      </c>
      <c r="O31">
        <v>28.16094</v>
      </c>
      <c r="S31">
        <v>6.37</v>
      </c>
      <c r="V31" s="2">
        <v>28.16094</v>
      </c>
      <c r="X31" s="2"/>
      <c r="Y31" s="2"/>
      <c r="Z31">
        <v>0.67503924646781788</v>
      </c>
    </row>
    <row r="32" spans="2:26" x14ac:dyDescent="0.25">
      <c r="B32" s="2"/>
      <c r="C32" s="2"/>
      <c r="D32">
        <v>20.38</v>
      </c>
      <c r="H32">
        <v>3.39</v>
      </c>
      <c r="J32" s="2"/>
      <c r="K32" s="2"/>
      <c r="L32">
        <f>H32</f>
        <v>3.39</v>
      </c>
      <c r="O32">
        <v>29.129300000000001</v>
      </c>
      <c r="S32">
        <v>6.29</v>
      </c>
      <c r="V32" s="2">
        <v>29.129300000000001</v>
      </c>
      <c r="X32" s="2"/>
      <c r="Y32" s="2"/>
      <c r="Z32">
        <v>0.53895071542130368</v>
      </c>
    </row>
    <row r="36" spans="2:25" x14ac:dyDescent="0.25">
      <c r="O36" t="s">
        <v>28</v>
      </c>
      <c r="V36" t="s">
        <v>28</v>
      </c>
    </row>
    <row r="39" spans="2:25" x14ac:dyDescent="0.25">
      <c r="O39" t="s">
        <v>0</v>
      </c>
      <c r="V39" t="s">
        <v>0</v>
      </c>
    </row>
    <row r="40" spans="2:25" x14ac:dyDescent="0.25">
      <c r="B40" t="s">
        <v>31</v>
      </c>
      <c r="C40">
        <v>0.31909999999999999</v>
      </c>
      <c r="H40" s="2"/>
      <c r="J40" t="s">
        <v>31</v>
      </c>
      <c r="K40">
        <v>4.2999999999999997E-2</v>
      </c>
      <c r="O40">
        <v>58.295050000000003</v>
      </c>
      <c r="Q40" t="s">
        <v>31</v>
      </c>
      <c r="R40">
        <v>4.8599999999999997E-2</v>
      </c>
      <c r="V40" s="2">
        <v>58.295050000000003</v>
      </c>
      <c r="X40" t="s">
        <v>31</v>
      </c>
      <c r="Y40">
        <v>5.9999999999999995E-4</v>
      </c>
    </row>
    <row r="41" spans="2:25" x14ac:dyDescent="0.25">
      <c r="B41" t="s">
        <v>32</v>
      </c>
      <c r="C41">
        <v>10.753</v>
      </c>
      <c r="H41" s="2"/>
      <c r="J41" t="s">
        <v>32</v>
      </c>
      <c r="K41">
        <v>3.1110000000000002</v>
      </c>
      <c r="O41">
        <v>58.744199999999999</v>
      </c>
      <c r="Q41" t="s">
        <v>32</v>
      </c>
      <c r="R41">
        <v>4.2202000000000002</v>
      </c>
      <c r="V41" s="2">
        <v>58.744199999999999</v>
      </c>
      <c r="X41" t="s">
        <v>32</v>
      </c>
      <c r="Y41">
        <v>0.78300000000000003</v>
      </c>
    </row>
    <row r="42" spans="2:25" x14ac:dyDescent="0.25">
      <c r="B42" t="s">
        <v>33</v>
      </c>
      <c r="C42">
        <v>25</v>
      </c>
      <c r="H42" s="2"/>
      <c r="J42" t="s">
        <v>33</v>
      </c>
      <c r="K42">
        <v>25</v>
      </c>
      <c r="O42">
        <v>63.620379999999997</v>
      </c>
      <c r="Q42" t="s">
        <v>33</v>
      </c>
      <c r="R42">
        <v>25</v>
      </c>
      <c r="V42" s="2">
        <v>63.620379999999997</v>
      </c>
      <c r="X42" t="s">
        <v>33</v>
      </c>
      <c r="Y42">
        <v>25</v>
      </c>
    </row>
    <row r="43" spans="2:25" x14ac:dyDescent="0.25">
      <c r="B43" t="s">
        <v>34</v>
      </c>
      <c r="C43">
        <v>5.9094855251114957</v>
      </c>
      <c r="H43" s="2"/>
      <c r="J43" t="s">
        <v>34</v>
      </c>
      <c r="K43">
        <v>0.89097570204942089</v>
      </c>
      <c r="O43">
        <v>67.124669999999995</v>
      </c>
      <c r="Q43" t="s">
        <v>34</v>
      </c>
      <c r="R43">
        <v>1.1336883652170318</v>
      </c>
      <c r="V43" s="2">
        <v>67.124669999999995</v>
      </c>
      <c r="X43" t="s">
        <v>34</v>
      </c>
      <c r="Y43">
        <v>0.14914531880628637</v>
      </c>
    </row>
    <row r="44" spans="2:25" x14ac:dyDescent="0.25">
      <c r="B44" t="s">
        <v>35</v>
      </c>
      <c r="C44">
        <v>40.828142468263685</v>
      </c>
      <c r="H44" s="2"/>
      <c r="J44" t="s">
        <v>35</v>
      </c>
      <c r="K44">
        <v>41.794570333333333</v>
      </c>
      <c r="O44">
        <v>62</v>
      </c>
      <c r="Q44" t="s">
        <v>35</v>
      </c>
      <c r="R44">
        <v>41.794570333333333</v>
      </c>
      <c r="V44" s="2">
        <v>62</v>
      </c>
      <c r="X44" t="s">
        <v>35</v>
      </c>
      <c r="Y44">
        <v>41.794570333333333</v>
      </c>
    </row>
    <row r="45" spans="2:25" x14ac:dyDescent="0.25">
      <c r="B45" t="s">
        <v>36</v>
      </c>
      <c r="C45">
        <v>4409.6076380939339</v>
      </c>
      <c r="H45" s="2"/>
      <c r="J45" t="s">
        <v>36</v>
      </c>
      <c r="K45">
        <v>4521.1364669044951</v>
      </c>
      <c r="O45">
        <v>48.037750000000003</v>
      </c>
      <c r="Q45" t="s">
        <v>36</v>
      </c>
      <c r="R45">
        <v>4521.1364669044951</v>
      </c>
      <c r="V45" s="2">
        <v>48.037750000000003</v>
      </c>
      <c r="X45" t="s">
        <v>36</v>
      </c>
      <c r="Y45">
        <v>4521.1364669044951</v>
      </c>
    </row>
    <row r="46" spans="2:25" x14ac:dyDescent="0.25">
      <c r="B46" t="s">
        <v>37</v>
      </c>
      <c r="C46">
        <v>2.0484071417952445</v>
      </c>
      <c r="H46" s="2"/>
      <c r="J46" t="s">
        <v>37</v>
      </c>
      <c r="K46">
        <v>2.0484071417952445</v>
      </c>
      <c r="O46">
        <v>45.818069999999999</v>
      </c>
      <c r="Q46" t="s">
        <v>37</v>
      </c>
      <c r="R46">
        <v>2.0484071417952445</v>
      </c>
      <c r="V46" s="2">
        <v>45.818069999999999</v>
      </c>
      <c r="X46" t="s">
        <v>37</v>
      </c>
      <c r="Y46">
        <v>2.0484071417952445</v>
      </c>
    </row>
    <row r="47" spans="2:25" x14ac:dyDescent="0.25">
      <c r="H47" s="2"/>
      <c r="O47">
        <v>41.216250000000002</v>
      </c>
      <c r="V47" s="2">
        <v>41.216250000000002</v>
      </c>
    </row>
    <row r="48" spans="2:25" x14ac:dyDescent="0.25">
      <c r="H48" s="2"/>
      <c r="O48">
        <v>43.541710000000002</v>
      </c>
      <c r="V48" s="2">
        <v>43.541710000000002</v>
      </c>
    </row>
    <row r="49" spans="8:22" x14ac:dyDescent="0.25">
      <c r="H49" s="2"/>
      <c r="O49">
        <v>44</v>
      </c>
      <c r="V49" s="2">
        <v>44</v>
      </c>
    </row>
    <row r="50" spans="8:22" x14ac:dyDescent="0.25">
      <c r="H50" s="2"/>
      <c r="O50">
        <v>53.694519999999997</v>
      </c>
      <c r="V50" s="2">
        <v>53.694519999999997</v>
      </c>
    </row>
    <row r="51" spans="8:22" x14ac:dyDescent="0.25">
      <c r="H51" s="2"/>
      <c r="O51">
        <v>51.114069999999998</v>
      </c>
      <c r="V51" s="2">
        <v>51.114069999999998</v>
      </c>
    </row>
    <row r="52" spans="8:22" x14ac:dyDescent="0.25">
      <c r="H52" s="2"/>
      <c r="O52">
        <v>32.646169999999998</v>
      </c>
      <c r="V52" s="2">
        <v>32.646169999999998</v>
      </c>
    </row>
    <row r="53" spans="8:22" x14ac:dyDescent="0.25">
      <c r="H53" s="2"/>
      <c r="O53">
        <v>41</v>
      </c>
      <c r="V53" s="2">
        <v>41</v>
      </c>
    </row>
    <row r="54" spans="8:22" x14ac:dyDescent="0.25">
      <c r="H54" s="2"/>
      <c r="O54">
        <v>43</v>
      </c>
      <c r="V54" s="2">
        <v>43</v>
      </c>
    </row>
    <row r="55" spans="8:22" x14ac:dyDescent="0.25">
      <c r="H55" s="2"/>
      <c r="O55">
        <v>23.000129999999999</v>
      </c>
      <c r="V55" s="2">
        <v>23.000129999999999</v>
      </c>
    </row>
    <row r="56" spans="8:22" x14ac:dyDescent="0.25">
      <c r="H56" s="2"/>
      <c r="O56">
        <v>37.863190000000003</v>
      </c>
      <c r="V56" s="2">
        <v>37.863190000000003</v>
      </c>
    </row>
    <row r="57" spans="8:22" x14ac:dyDescent="0.25">
      <c r="H57" s="2"/>
      <c r="O57">
        <v>31.7791</v>
      </c>
      <c r="V57" s="2">
        <v>31.7791</v>
      </c>
    </row>
    <row r="58" spans="8:22" x14ac:dyDescent="0.25">
      <c r="H58" s="2"/>
      <c r="O58">
        <v>33.115839999999999</v>
      </c>
      <c r="V58" s="2">
        <v>33.115839999999999</v>
      </c>
    </row>
    <row r="59" spans="8:22" x14ac:dyDescent="0.25">
      <c r="H59" s="2"/>
      <c r="O59">
        <v>30</v>
      </c>
      <c r="V59" s="2">
        <v>30</v>
      </c>
    </row>
    <row r="60" spans="8:22" x14ac:dyDescent="0.25">
      <c r="H60" s="2"/>
      <c r="O60">
        <v>32</v>
      </c>
      <c r="V60" s="2">
        <v>32</v>
      </c>
    </row>
    <row r="61" spans="8:22" x14ac:dyDescent="0.25">
      <c r="H61" s="2"/>
      <c r="O61">
        <v>46.467460000000003</v>
      </c>
      <c r="V61" s="2">
        <v>46.467460000000003</v>
      </c>
    </row>
    <row r="62" spans="8:22" x14ac:dyDescent="0.25">
      <c r="H62" s="2"/>
      <c r="O62">
        <v>45.525970000000001</v>
      </c>
      <c r="V62" s="2">
        <v>45.525970000000001</v>
      </c>
    </row>
    <row r="63" spans="8:22" x14ac:dyDescent="0.25">
      <c r="H63" s="2"/>
      <c r="O63">
        <v>41.535589999999999</v>
      </c>
      <c r="V63" s="2">
        <v>41.535589999999999</v>
      </c>
    </row>
    <row r="64" spans="8:22" x14ac:dyDescent="0.25">
      <c r="H64" s="2"/>
      <c r="O64">
        <v>15.05246</v>
      </c>
      <c r="V64" s="2">
        <v>15.05246</v>
      </c>
    </row>
    <row r="65" spans="1:25" x14ac:dyDescent="0.25">
      <c r="H65" s="2"/>
      <c r="O65">
        <v>40</v>
      </c>
      <c r="V65" s="2">
        <v>40</v>
      </c>
    </row>
    <row r="66" spans="1:25" x14ac:dyDescent="0.25">
      <c r="H66" s="2"/>
      <c r="O66">
        <v>37.006680000000003</v>
      </c>
      <c r="V66" s="2">
        <v>37.006680000000003</v>
      </c>
    </row>
    <row r="67" spans="1:25" x14ac:dyDescent="0.25">
      <c r="H67" s="2"/>
      <c r="O67">
        <v>29.34761</v>
      </c>
      <c r="V67" s="2">
        <v>29.34761</v>
      </c>
    </row>
    <row r="68" spans="1:25" x14ac:dyDescent="0.25">
      <c r="H68" s="2"/>
      <c r="O68">
        <v>28.16094</v>
      </c>
      <c r="V68" s="2">
        <v>28.16094</v>
      </c>
    </row>
    <row r="69" spans="1:25" x14ac:dyDescent="0.25">
      <c r="H69" s="2"/>
      <c r="O69">
        <v>29.129300000000001</v>
      </c>
      <c r="V69" s="2">
        <v>29.129300000000001</v>
      </c>
    </row>
    <row r="71" spans="1:25" x14ac:dyDescent="0.25">
      <c r="A71" t="s">
        <v>38</v>
      </c>
      <c r="B71" t="s">
        <v>39</v>
      </c>
      <c r="I71" t="s">
        <v>38</v>
      </c>
      <c r="J71" t="s">
        <v>39</v>
      </c>
      <c r="O71" t="s">
        <v>29</v>
      </c>
      <c r="P71" t="s">
        <v>38</v>
      </c>
      <c r="Q71" t="s">
        <v>39</v>
      </c>
      <c r="V71" t="s">
        <v>29</v>
      </c>
      <c r="W71" t="s">
        <v>38</v>
      </c>
      <c r="X71" t="s">
        <v>39</v>
      </c>
    </row>
    <row r="72" spans="1:25" x14ac:dyDescent="0.25">
      <c r="A72" t="e">
        <f>($D$40*#REF!+$D$41)+#REF!</f>
        <v>#REF!</v>
      </c>
      <c r="B72" t="e">
        <f>($D$40*#REF!+$D$41)-#REF!</f>
        <v>#REF!</v>
      </c>
      <c r="C72" t="e">
        <f>$D$40*#REF!+$D$41</f>
        <v>#REF!</v>
      </c>
      <c r="H72" s="2"/>
      <c r="I72" t="e">
        <f>($F$39*G71+$F$40)+#REF!</f>
        <v>#REF!</v>
      </c>
      <c r="J72" t="e">
        <f>($F$39*G71+$F$40)-#REF!</f>
        <v>#REF!</v>
      </c>
      <c r="K72">
        <f>$F$39*G71+$F$40</f>
        <v>0</v>
      </c>
      <c r="O72">
        <v>10</v>
      </c>
      <c r="P72">
        <v>5.8984764080184959</v>
      </c>
      <c r="Q72">
        <v>3.5139235919815039</v>
      </c>
      <c r="R72">
        <v>4.7061999999999999</v>
      </c>
      <c r="V72" s="2">
        <v>10</v>
      </c>
      <c r="W72" t="e">
        <f>($F$39*V72+$F$40)+#REF!</f>
        <v>#REF!</v>
      </c>
      <c r="X72" t="e">
        <f>($F$39*V72+$F$40)-#REF!</f>
        <v>#REF!</v>
      </c>
      <c r="Y72">
        <f>$F$39*V72+$F$40</f>
        <v>0</v>
      </c>
    </row>
    <row r="73" spans="1:25" x14ac:dyDescent="0.25">
      <c r="A73" t="e">
        <f>($D$40*#REF!+$D$41)+#REF!</f>
        <v>#REF!</v>
      </c>
      <c r="B73" t="e">
        <f>($D$40*#REF!+$D$41)-#REF!</f>
        <v>#REF!</v>
      </c>
      <c r="C73" t="e">
        <f>$D$40*#REF!+$D$41</f>
        <v>#REF!</v>
      </c>
      <c r="H73" s="2"/>
      <c r="I73" t="e">
        <f>($F$39*G72+$F$40)+#REF!</f>
        <v>#REF!</v>
      </c>
      <c r="J73" t="e">
        <f>($F$39*G72+$F$40)-#REF!</f>
        <v>#REF!</v>
      </c>
      <c r="K73">
        <f t="shared" ref="K73:K84" si="0">$F$39*G72+$F$40</f>
        <v>0</v>
      </c>
      <c r="O73">
        <v>15</v>
      </c>
      <c r="P73">
        <v>5.9846195383327823</v>
      </c>
      <c r="Q73">
        <v>3.9137804616672183</v>
      </c>
      <c r="R73">
        <v>4.9492000000000003</v>
      </c>
      <c r="V73" s="2">
        <v>15</v>
      </c>
      <c r="W73" t="e">
        <f>($F$39*V73+$F$40)+#REF!</f>
        <v>#REF!</v>
      </c>
      <c r="X73" t="e">
        <f>($F$39*V73+$F$40)-#REF!</f>
        <v>#REF!</v>
      </c>
      <c r="Y73">
        <f t="shared" ref="Y73:Y84" si="1">$F$39*V73+$F$40</f>
        <v>0</v>
      </c>
    </row>
    <row r="74" spans="1:25" x14ac:dyDescent="0.25">
      <c r="A74" t="e">
        <f>($D$40*#REF!+$D$41)+#REF!</f>
        <v>#REF!</v>
      </c>
      <c r="B74" t="e">
        <f>($D$40*#REF!+$D$41)-#REF!</f>
        <v>#REF!</v>
      </c>
      <c r="C74" t="e">
        <f>$D$40*#REF!+$D$41</f>
        <v>#REF!</v>
      </c>
      <c r="H74" s="2"/>
      <c r="I74" t="e">
        <f>($F$39*G73+$F$40)+#REF!</f>
        <v>#REF!</v>
      </c>
      <c r="J74" t="e">
        <f>($F$39*G73+$F$40)-#REF!</f>
        <v>#REF!</v>
      </c>
      <c r="K74">
        <f t="shared" si="0"/>
        <v>0</v>
      </c>
      <c r="O74">
        <v>20</v>
      </c>
      <c r="P74">
        <v>6.0766799898266566</v>
      </c>
      <c r="Q74">
        <v>4.3077200101733428</v>
      </c>
      <c r="R74">
        <v>5.1921999999999997</v>
      </c>
      <c r="V74" s="2">
        <v>20</v>
      </c>
      <c r="W74" t="e">
        <f>($F$39*V74+$F$40)+#REF!</f>
        <v>#REF!</v>
      </c>
      <c r="X74" t="e">
        <f>($F$39*V74+$F$40)-#REF!</f>
        <v>#REF!</v>
      </c>
      <c r="Y74">
        <f t="shared" si="1"/>
        <v>0</v>
      </c>
    </row>
    <row r="75" spans="1:25" x14ac:dyDescent="0.25">
      <c r="A75" t="e">
        <f>($D$40*#REF!+$D$41)+#REF!</f>
        <v>#REF!</v>
      </c>
      <c r="B75" t="e">
        <f>($D$40*#REF!+$D$41)-#REF!</f>
        <v>#REF!</v>
      </c>
      <c r="C75" t="e">
        <f>$D$40*#REF!+$D$41</f>
        <v>#REF!</v>
      </c>
      <c r="H75" s="2"/>
      <c r="I75" t="e">
        <f>($F$39*G74+$F$40)+#REF!</f>
        <v>#REF!</v>
      </c>
      <c r="J75" t="e">
        <f>($F$39*G74+$F$40)-#REF!</f>
        <v>#REF!</v>
      </c>
      <c r="K75">
        <f t="shared" si="0"/>
        <v>0</v>
      </c>
      <c r="O75">
        <v>25</v>
      </c>
      <c r="P75">
        <v>6.1782724925907031</v>
      </c>
      <c r="Q75">
        <v>4.692127507409297</v>
      </c>
      <c r="R75">
        <v>5.4352</v>
      </c>
      <c r="V75" s="2">
        <v>25</v>
      </c>
      <c r="W75" t="e">
        <f>($F$39*V75+$F$40)+#REF!</f>
        <v>#REF!</v>
      </c>
      <c r="X75" t="e">
        <f>($F$39*V75+$F$40)-#REF!</f>
        <v>#REF!</v>
      </c>
      <c r="Y75">
        <f t="shared" si="1"/>
        <v>0</v>
      </c>
    </row>
    <row r="76" spans="1:25" x14ac:dyDescent="0.25">
      <c r="A76" t="e">
        <f>($D$40*#REF!+$D$41)+#REF!</f>
        <v>#REF!</v>
      </c>
      <c r="B76" t="e">
        <f>($D$40*#REF!+$D$41)-#REF!</f>
        <v>#REF!</v>
      </c>
      <c r="C76" t="e">
        <f>$D$40*#REF!+$D$41</f>
        <v>#REF!</v>
      </c>
      <c r="H76" s="2"/>
      <c r="I76" t="e">
        <f>($F$39*G75+$F$40)+#REF!</f>
        <v>#REF!</v>
      </c>
      <c r="J76" t="e">
        <f>($F$39*G75+$F$40)-#REF!</f>
        <v>#REF!</v>
      </c>
      <c r="K76">
        <f t="shared" si="0"/>
        <v>0</v>
      </c>
      <c r="O76">
        <v>30</v>
      </c>
      <c r="P76">
        <v>6.2959776710798687</v>
      </c>
      <c r="Q76">
        <v>5.060422328920132</v>
      </c>
      <c r="R76">
        <v>5.6782000000000004</v>
      </c>
      <c r="V76" s="2">
        <v>30</v>
      </c>
      <c r="W76" t="e">
        <f>($F$39*V76+$F$40)+#REF!</f>
        <v>#REF!</v>
      </c>
      <c r="X76" t="e">
        <f>($F$39*V76+$F$40)-#REF!</f>
        <v>#REF!</v>
      </c>
      <c r="Y76">
        <f t="shared" si="1"/>
        <v>0</v>
      </c>
    </row>
    <row r="77" spans="1:25" x14ac:dyDescent="0.25">
      <c r="A77" t="e">
        <f>($D$40*#REF!+$D$41)+#REF!</f>
        <v>#REF!</v>
      </c>
      <c r="B77" t="e">
        <f>($D$40*#REF!+$D$41)-#REF!</f>
        <v>#REF!</v>
      </c>
      <c r="C77" t="e">
        <f>$D$40*#REF!+$D$41</f>
        <v>#REF!</v>
      </c>
      <c r="H77" s="2"/>
      <c r="I77" t="e">
        <f>($F$39*G76+$F$40)+#REF!</f>
        <v>#REF!</v>
      </c>
      <c r="J77" t="e">
        <f>($F$39*G76+$F$40)-#REF!</f>
        <v>#REF!</v>
      </c>
      <c r="K77">
        <f t="shared" si="0"/>
        <v>0</v>
      </c>
      <c r="O77">
        <v>35</v>
      </c>
      <c r="P77">
        <v>6.4415675790472333</v>
      </c>
      <c r="Q77">
        <v>5.4008324209527663</v>
      </c>
      <c r="R77">
        <v>5.9211999999999998</v>
      </c>
      <c r="V77" s="2">
        <v>35</v>
      </c>
      <c r="W77" t="e">
        <f>($F$39*V77+$F$40)+#REF!</f>
        <v>#REF!</v>
      </c>
      <c r="X77" t="e">
        <f>($F$39*V77+$F$40)-#REF!</f>
        <v>#REF!</v>
      </c>
      <c r="Y77">
        <f t="shared" si="1"/>
        <v>0</v>
      </c>
    </row>
    <row r="78" spans="1:25" x14ac:dyDescent="0.25">
      <c r="A78" t="e">
        <f>($D$40*#REF!+$D$41)+#REF!</f>
        <v>#REF!</v>
      </c>
      <c r="B78" t="e">
        <f>($D$40*#REF!+$D$41)-#REF!</f>
        <v>#REF!</v>
      </c>
      <c r="C78" t="e">
        <f>$D$40*#REF!+$D$41</f>
        <v>#REF!</v>
      </c>
      <c r="H78" s="2"/>
      <c r="I78" t="e">
        <f>($F$39*G77+$F$40)+#REF!</f>
        <v>#REF!</v>
      </c>
      <c r="J78" t="e">
        <f>($F$39*G77+$F$40)-#REF!</f>
        <v>#REF!</v>
      </c>
      <c r="K78">
        <f t="shared" si="0"/>
        <v>0</v>
      </c>
      <c r="O78">
        <v>40</v>
      </c>
      <c r="P78">
        <v>6.6327682752393713</v>
      </c>
      <c r="Q78">
        <v>5.695631724760629</v>
      </c>
      <c r="R78">
        <v>6.1642000000000001</v>
      </c>
      <c r="V78" s="2">
        <v>40</v>
      </c>
      <c r="W78" t="e">
        <f>($F$39*V78+$F$40)+#REF!</f>
        <v>#REF!</v>
      </c>
      <c r="X78" t="e">
        <f>($F$39*V78+$F$40)-#REF!</f>
        <v>#REF!</v>
      </c>
      <c r="Y78">
        <f t="shared" si="1"/>
        <v>0</v>
      </c>
    </row>
    <row r="79" spans="1:25" x14ac:dyDescent="0.25">
      <c r="A79" t="e">
        <f>($D$40*#REF!+$D$41)+#REF!</f>
        <v>#REF!</v>
      </c>
      <c r="B79" t="e">
        <f>($D$40*#REF!+$D$41)-#REF!</f>
        <v>#REF!</v>
      </c>
      <c r="C79" t="e">
        <f>$D$40*#REF!+$D$41</f>
        <v>#REF!</v>
      </c>
      <c r="H79" s="2"/>
      <c r="I79" t="e">
        <f>($F$39*G78+$F$40)+#REF!</f>
        <v>#REF!</v>
      </c>
      <c r="J79" t="e">
        <f>($F$39*G78+$F$40)-#REF!</f>
        <v>#REF!</v>
      </c>
      <c r="K79">
        <f t="shared" si="0"/>
        <v>0</v>
      </c>
      <c r="O79">
        <v>45</v>
      </c>
      <c r="P79">
        <v>6.8846627572877557</v>
      </c>
      <c r="Q79">
        <v>5.9297372427122435</v>
      </c>
      <c r="R79">
        <v>6.4071999999999996</v>
      </c>
      <c r="V79" s="2">
        <v>45</v>
      </c>
      <c r="W79" t="e">
        <f>($F$39*V79+$F$40)+#REF!</f>
        <v>#REF!</v>
      </c>
      <c r="X79" t="e">
        <f>($F$39*V79+$F$40)-#REF!</f>
        <v>#REF!</v>
      </c>
      <c r="Y79">
        <f t="shared" si="1"/>
        <v>0</v>
      </c>
    </row>
    <row r="80" spans="1:25" x14ac:dyDescent="0.25">
      <c r="A80" t="e">
        <f>($D$40*#REF!+$D$41)+#REF!</f>
        <v>#REF!</v>
      </c>
      <c r="B80" t="e">
        <f>($D$40*#REF!+$D$41)-#REF!</f>
        <v>#REF!</v>
      </c>
      <c r="C80" t="e">
        <f>$D$40*#REF!+$D$41</f>
        <v>#REF!</v>
      </c>
      <c r="H80" s="2"/>
      <c r="I80" t="e">
        <f>($F$39*G79+$F$40)+#REF!</f>
        <v>#REF!</v>
      </c>
      <c r="J80" t="e">
        <f>($F$39*G79+$F$40)-#REF!</f>
        <v>#REF!</v>
      </c>
      <c r="K80">
        <f t="shared" si="0"/>
        <v>0</v>
      </c>
      <c r="O80">
        <v>50</v>
      </c>
      <c r="P80">
        <v>7.1942825171162559</v>
      </c>
      <c r="Q80">
        <v>6.1061174828837439</v>
      </c>
      <c r="R80">
        <v>6.6501999999999999</v>
      </c>
      <c r="V80" s="2">
        <v>50</v>
      </c>
      <c r="W80" t="e">
        <f>($F$39*V80+$F$40)+#REF!</f>
        <v>#REF!</v>
      </c>
      <c r="X80" t="e">
        <f>($F$39*V80+$F$40)-#REF!</f>
        <v>#REF!</v>
      </c>
      <c r="Y80">
        <f t="shared" si="1"/>
        <v>0</v>
      </c>
    </row>
    <row r="81" spans="1:25" x14ac:dyDescent="0.25">
      <c r="A81" t="e">
        <f>($D$40*#REF!+$D$41)+#REF!</f>
        <v>#REF!</v>
      </c>
      <c r="B81" t="e">
        <f>($D$40*#REF!+$D$41)-#REF!</f>
        <v>#REF!</v>
      </c>
      <c r="C81" t="e">
        <f>$D$40*#REF!+$D$41</f>
        <v>#REF!</v>
      </c>
      <c r="H81" s="2"/>
      <c r="I81" t="e">
        <f>($F$39*G80+$F$40)+#REF!</f>
        <v>#REF!</v>
      </c>
      <c r="J81" t="e">
        <f>($F$39*G80+$F$40)-#REF!</f>
        <v>#REF!</v>
      </c>
      <c r="K81">
        <f t="shared" si="0"/>
        <v>0</v>
      </c>
      <c r="O81">
        <v>55</v>
      </c>
      <c r="P81">
        <v>7.5441389610900575</v>
      </c>
      <c r="Q81">
        <v>6.2422610389099429</v>
      </c>
      <c r="R81">
        <v>6.8932000000000002</v>
      </c>
      <c r="V81" s="2">
        <v>55</v>
      </c>
      <c r="W81" t="e">
        <f>($F$39*V81+$F$40)+#REF!</f>
        <v>#REF!</v>
      </c>
      <c r="X81" t="e">
        <f>($F$39*V81+$F$40)-#REF!</f>
        <v>#REF!</v>
      </c>
      <c r="Y81">
        <f t="shared" si="1"/>
        <v>0</v>
      </c>
    </row>
    <row r="82" spans="1:25" x14ac:dyDescent="0.25">
      <c r="A82" t="e">
        <f>($D$40*#REF!+$D$41)+#REF!</f>
        <v>#REF!</v>
      </c>
      <c r="B82" t="e">
        <f>($D$40*#REF!+$D$41)-#REF!</f>
        <v>#REF!</v>
      </c>
      <c r="C82" t="e">
        <f>$D$40*#REF!+$D$41</f>
        <v>#REF!</v>
      </c>
      <c r="H82" s="2"/>
      <c r="I82" t="e">
        <f>($F$39*G81+$F$40)+#REF!</f>
        <v>#REF!</v>
      </c>
      <c r="J82" t="e">
        <f>($F$39*G81+$F$40)-#REF!</f>
        <v>#REF!</v>
      </c>
      <c r="K82">
        <f t="shared" si="0"/>
        <v>0</v>
      </c>
      <c r="O82">
        <v>60</v>
      </c>
      <c r="P82">
        <v>7.9179019390388854</v>
      </c>
      <c r="Q82">
        <v>6.3544980609611157</v>
      </c>
      <c r="R82">
        <v>7.1362000000000005</v>
      </c>
      <c r="V82" s="2">
        <v>60</v>
      </c>
      <c r="W82" t="e">
        <f>($F$39*V82+$F$40)+#REF!</f>
        <v>#REF!</v>
      </c>
      <c r="X82" t="e">
        <f>($F$39*V82+$F$40)-#REF!</f>
        <v>#REF!</v>
      </c>
      <c r="Y82">
        <f t="shared" si="1"/>
        <v>0</v>
      </c>
    </row>
    <row r="83" spans="1:25" x14ac:dyDescent="0.25">
      <c r="A83" t="e">
        <f>($D$40*#REF!+$D$41)+#REF!</f>
        <v>#REF!</v>
      </c>
      <c r="B83" t="e">
        <f>($D$40*#REF!+$D$41)-#REF!</f>
        <v>#REF!</v>
      </c>
      <c r="C83" t="e">
        <f>$D$40*#REF!+$D$41</f>
        <v>#REF!</v>
      </c>
      <c r="H83" s="2"/>
      <c r="I83" t="e">
        <f>($F$39*G82+$F$40)+#REF!</f>
        <v>#REF!</v>
      </c>
      <c r="J83" t="e">
        <f>($F$39*G82+$F$40)-#REF!</f>
        <v>#REF!</v>
      </c>
      <c r="K83">
        <f t="shared" si="0"/>
        <v>0</v>
      </c>
      <c r="O83">
        <v>65</v>
      </c>
      <c r="P83">
        <v>8.3055017633190644</v>
      </c>
      <c r="Q83">
        <v>6.4528982366809347</v>
      </c>
      <c r="R83">
        <v>7.3792</v>
      </c>
      <c r="V83" s="2">
        <v>65</v>
      </c>
      <c r="W83" t="e">
        <f>($F$39*V83+$F$40)+#REF!</f>
        <v>#REF!</v>
      </c>
      <c r="X83" t="e">
        <f>($F$39*V83+$F$40)-#REF!</f>
        <v>#REF!</v>
      </c>
      <c r="Y83">
        <f t="shared" si="1"/>
        <v>0</v>
      </c>
    </row>
    <row r="84" spans="1:25" x14ac:dyDescent="0.25">
      <c r="A84" t="e">
        <f>($D$40*#REF!+$D$41)+#REF!</f>
        <v>#REF!</v>
      </c>
      <c r="B84" t="e">
        <f>($D$40*#REF!+$D$41)-#REF!</f>
        <v>#REF!</v>
      </c>
      <c r="C84" t="e">
        <f>$D$40*#REF!+$D$41</f>
        <v>#REF!</v>
      </c>
      <c r="H84" s="2"/>
      <c r="I84" t="e">
        <f>($F$39*G83+$F$40)+#REF!</f>
        <v>#REF!</v>
      </c>
      <c r="J84" t="e">
        <f>($F$39*G83+$F$40)-#REF!</f>
        <v>#REF!</v>
      </c>
      <c r="K84">
        <f t="shared" si="0"/>
        <v>0</v>
      </c>
      <c r="O84">
        <v>70</v>
      </c>
      <c r="P84">
        <v>8.7013907323349162</v>
      </c>
      <c r="Q84">
        <v>6.5430092676650826</v>
      </c>
      <c r="R84">
        <v>7.6221999999999994</v>
      </c>
      <c r="V84" s="2">
        <v>70</v>
      </c>
      <c r="W84" t="e">
        <f>($F$39*V84+$F$40)+#REF!</f>
        <v>#REF!</v>
      </c>
      <c r="X84" t="e">
        <f>($F$39*V84+$F$40)-#REF!</f>
        <v>#REF!</v>
      </c>
      <c r="Y84">
        <f t="shared" si="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59E0-0C24-4B85-8AB4-2DE31B581D54}">
  <dimension ref="A1:L31"/>
  <sheetViews>
    <sheetView workbookViewId="0">
      <selection activeCell="P33" sqref="P33"/>
    </sheetView>
  </sheetViews>
  <sheetFormatPr defaultRowHeight="15" x14ac:dyDescent="0.25"/>
  <sheetData>
    <row r="1" spans="1:12" x14ac:dyDescent="0.25">
      <c r="A1" t="s">
        <v>58</v>
      </c>
      <c r="B1" t="s">
        <v>63</v>
      </c>
      <c r="C1" t="s">
        <v>64</v>
      </c>
      <c r="D1" t="s">
        <v>65</v>
      </c>
      <c r="E1" t="s">
        <v>66</v>
      </c>
      <c r="F1" t="s">
        <v>40</v>
      </c>
      <c r="G1" t="s">
        <v>67</v>
      </c>
      <c r="H1" t="s">
        <v>68</v>
      </c>
      <c r="I1" s="10" t="s">
        <v>42</v>
      </c>
      <c r="J1" s="10" t="s">
        <v>69</v>
      </c>
      <c r="K1" s="10" t="s">
        <v>70</v>
      </c>
    </row>
    <row r="2" spans="1:12" x14ac:dyDescent="0.25">
      <c r="A2" t="s">
        <v>1</v>
      </c>
      <c r="B2">
        <v>356</v>
      </c>
      <c r="C2">
        <v>27.384615384615383</v>
      </c>
      <c r="D2">
        <v>11.85</v>
      </c>
      <c r="E2">
        <v>3.3286516853932586E-2</v>
      </c>
      <c r="F2">
        <v>0.39160608063450103</v>
      </c>
      <c r="G2">
        <v>30.259999999999998</v>
      </c>
      <c r="H2">
        <v>13</v>
      </c>
      <c r="I2">
        <v>6.81</v>
      </c>
      <c r="J2">
        <v>7.14</v>
      </c>
      <c r="K2">
        <v>16.309999999999999</v>
      </c>
      <c r="L2">
        <f>J2/I2</f>
        <v>1.0484581497797356</v>
      </c>
    </row>
    <row r="3" spans="1:12" x14ac:dyDescent="0.25">
      <c r="A3" t="s">
        <v>1</v>
      </c>
      <c r="B3">
        <v>350</v>
      </c>
      <c r="C3">
        <v>26.923076923076923</v>
      </c>
      <c r="D3">
        <v>11.44</v>
      </c>
      <c r="E3">
        <v>3.2685714285714283E-2</v>
      </c>
      <c r="F3">
        <v>0.3592964824120603</v>
      </c>
      <c r="G3">
        <v>31.839999999999996</v>
      </c>
      <c r="H3">
        <v>13</v>
      </c>
      <c r="I3">
        <v>8.02</v>
      </c>
      <c r="J3">
        <v>5.99</v>
      </c>
      <c r="K3">
        <v>17.829999999999998</v>
      </c>
      <c r="L3">
        <f t="shared" ref="L3:L31" si="0">J3/I3</f>
        <v>0.74688279301745641</v>
      </c>
    </row>
    <row r="4" spans="1:12" x14ac:dyDescent="0.25">
      <c r="A4" t="s">
        <v>1</v>
      </c>
      <c r="B4">
        <v>390</v>
      </c>
      <c r="C4">
        <v>32.5</v>
      </c>
      <c r="D4">
        <v>10.78</v>
      </c>
      <c r="E4">
        <v>2.7641025641025638E-2</v>
      </c>
      <c r="F4">
        <v>0.34222222222222221</v>
      </c>
      <c r="G4">
        <v>31.5</v>
      </c>
      <c r="H4">
        <v>12</v>
      </c>
      <c r="I4">
        <v>8.0399999999999991</v>
      </c>
      <c r="J4">
        <v>6.25</v>
      </c>
      <c r="K4">
        <v>17.21</v>
      </c>
      <c r="L4">
        <f t="shared" si="0"/>
        <v>0.77736318407960203</v>
      </c>
    </row>
    <row r="5" spans="1:12" x14ac:dyDescent="0.25">
      <c r="A5" t="s">
        <v>1</v>
      </c>
      <c r="B5">
        <v>350</v>
      </c>
      <c r="C5">
        <v>29.166666666666668</v>
      </c>
      <c r="D5">
        <v>11.97</v>
      </c>
      <c r="E5">
        <v>3.4200000000000001E-2</v>
      </c>
      <c r="F5">
        <v>0.36505032021957917</v>
      </c>
      <c r="G5">
        <v>32.79</v>
      </c>
      <c r="H5">
        <v>12</v>
      </c>
      <c r="I5">
        <v>7.86</v>
      </c>
      <c r="J5">
        <v>6.88</v>
      </c>
      <c r="K5">
        <v>18.05</v>
      </c>
      <c r="L5">
        <f t="shared" si="0"/>
        <v>0.87531806615776075</v>
      </c>
    </row>
    <row r="6" spans="1:12" x14ac:dyDescent="0.25">
      <c r="A6" t="s">
        <v>1</v>
      </c>
      <c r="B6">
        <v>361</v>
      </c>
      <c r="C6">
        <v>22.5625</v>
      </c>
      <c r="D6">
        <v>11.86</v>
      </c>
      <c r="E6">
        <v>3.2853185595567866E-2</v>
      </c>
      <c r="F6">
        <v>0.35</v>
      </c>
      <c r="G6">
        <v>35.82</v>
      </c>
      <c r="H6">
        <v>16</v>
      </c>
      <c r="I6">
        <v>8.7799999999999994</v>
      </c>
      <c r="J6">
        <v>8.69</v>
      </c>
      <c r="K6">
        <v>18.350000000000001</v>
      </c>
      <c r="L6">
        <f t="shared" si="0"/>
        <v>0.98974943052391806</v>
      </c>
    </row>
    <row r="7" spans="1:12" x14ac:dyDescent="0.25">
      <c r="A7" t="s">
        <v>48</v>
      </c>
      <c r="B7">
        <v>258</v>
      </c>
      <c r="C7">
        <v>23.454545454545453</v>
      </c>
      <c r="D7">
        <v>9.6</v>
      </c>
      <c r="E7">
        <v>3.7209302325581395E-2</v>
      </c>
      <c r="F7">
        <v>0.35687732342007433</v>
      </c>
      <c r="G7">
        <v>26.9</v>
      </c>
      <c r="H7">
        <v>11</v>
      </c>
      <c r="I7">
        <v>6.58</v>
      </c>
      <c r="J7">
        <v>5.19</v>
      </c>
      <c r="K7">
        <v>15.13</v>
      </c>
      <c r="L7">
        <f t="shared" si="0"/>
        <v>0.78875379939209733</v>
      </c>
    </row>
    <row r="8" spans="1:12" x14ac:dyDescent="0.25">
      <c r="A8" t="s">
        <v>48</v>
      </c>
      <c r="B8">
        <v>279</v>
      </c>
      <c r="C8">
        <v>27.9</v>
      </c>
      <c r="D8">
        <v>11.42</v>
      </c>
      <c r="E8">
        <v>4.0931899641577063E-2</v>
      </c>
      <c r="F8">
        <v>0.36969893169310458</v>
      </c>
      <c r="G8">
        <v>30.89</v>
      </c>
      <c r="H8">
        <v>10</v>
      </c>
      <c r="I8">
        <v>7.54</v>
      </c>
      <c r="J8">
        <v>4.33</v>
      </c>
      <c r="K8">
        <v>19.02</v>
      </c>
      <c r="L8">
        <f t="shared" si="0"/>
        <v>0.57427055702917773</v>
      </c>
    </row>
    <row r="9" spans="1:12" x14ac:dyDescent="0.25">
      <c r="A9" t="s">
        <v>48</v>
      </c>
      <c r="B9">
        <v>291</v>
      </c>
      <c r="C9">
        <v>26.454545454545453</v>
      </c>
      <c r="D9">
        <v>11.85</v>
      </c>
      <c r="E9">
        <v>4.0721649484536084E-2</v>
      </c>
      <c r="F9">
        <v>0.39885560417367888</v>
      </c>
      <c r="G9">
        <v>29.71</v>
      </c>
      <c r="H9">
        <v>11</v>
      </c>
      <c r="I9">
        <v>7.26</v>
      </c>
      <c r="J9">
        <v>4.9000000000000004</v>
      </c>
      <c r="K9">
        <v>17.55</v>
      </c>
      <c r="L9">
        <f t="shared" si="0"/>
        <v>0.67493112947658407</v>
      </c>
    </row>
    <row r="10" spans="1:12" x14ac:dyDescent="0.25">
      <c r="A10" t="s">
        <v>48</v>
      </c>
      <c r="B10">
        <v>287</v>
      </c>
      <c r="C10">
        <v>23.916666666666668</v>
      </c>
      <c r="D10">
        <v>10.14</v>
      </c>
      <c r="E10">
        <v>3.5331010452961671E-2</v>
      </c>
      <c r="F10">
        <v>0.30643699002719854</v>
      </c>
      <c r="G10">
        <v>33.090000000000003</v>
      </c>
      <c r="H10">
        <v>12</v>
      </c>
      <c r="I10">
        <v>8.85</v>
      </c>
      <c r="J10">
        <v>5.24</v>
      </c>
      <c r="K10">
        <v>19</v>
      </c>
      <c r="L10">
        <f t="shared" si="0"/>
        <v>0.59209039548022602</v>
      </c>
    </row>
    <row r="11" spans="1:12" x14ac:dyDescent="0.25">
      <c r="A11" t="s">
        <v>48</v>
      </c>
      <c r="B11">
        <v>327</v>
      </c>
      <c r="C11">
        <v>29.727272727272727</v>
      </c>
      <c r="D11">
        <v>14.34</v>
      </c>
      <c r="E11">
        <v>4.385321100917431E-2</v>
      </c>
      <c r="F11">
        <v>0.35</v>
      </c>
      <c r="G11">
        <v>33.17</v>
      </c>
      <c r="H11">
        <v>11</v>
      </c>
      <c r="I11">
        <v>8.07</v>
      </c>
      <c r="J11">
        <v>4.3499999999999996</v>
      </c>
      <c r="K11">
        <v>20.75</v>
      </c>
      <c r="L11">
        <f t="shared" si="0"/>
        <v>0.53903345724907059</v>
      </c>
    </row>
    <row r="12" spans="1:12" x14ac:dyDescent="0.25">
      <c r="A12" t="s">
        <v>49</v>
      </c>
      <c r="B12">
        <v>185</v>
      </c>
      <c r="C12">
        <v>16.818181818181817</v>
      </c>
      <c r="D12">
        <v>7.22</v>
      </c>
      <c r="E12">
        <v>3.9027027027027025E-2</v>
      </c>
      <c r="F12">
        <v>0.27031074503931113</v>
      </c>
      <c r="G12">
        <v>30.28</v>
      </c>
      <c r="H12">
        <v>11</v>
      </c>
      <c r="I12">
        <v>6.77</v>
      </c>
      <c r="J12">
        <v>4.53</v>
      </c>
      <c r="K12">
        <v>18.98</v>
      </c>
      <c r="L12">
        <f t="shared" si="0"/>
        <v>0.66912850812407687</v>
      </c>
    </row>
    <row r="13" spans="1:12" x14ac:dyDescent="0.25">
      <c r="A13" t="s">
        <v>49</v>
      </c>
      <c r="B13">
        <v>227</v>
      </c>
      <c r="C13">
        <v>25.222222222222221</v>
      </c>
      <c r="D13">
        <v>10.25</v>
      </c>
      <c r="E13">
        <v>4.5154185022026429E-2</v>
      </c>
      <c r="F13">
        <v>0.32947605271616842</v>
      </c>
      <c r="G13">
        <v>26.71</v>
      </c>
      <c r="H13">
        <v>9</v>
      </c>
      <c r="I13">
        <v>5.75</v>
      </c>
      <c r="J13">
        <v>5.25</v>
      </c>
      <c r="K13">
        <v>12.89</v>
      </c>
      <c r="L13">
        <f t="shared" si="0"/>
        <v>0.91304347826086951</v>
      </c>
    </row>
    <row r="14" spans="1:12" x14ac:dyDescent="0.25">
      <c r="A14" t="s">
        <v>49</v>
      </c>
      <c r="B14">
        <v>267</v>
      </c>
      <c r="C14">
        <v>29.666666666666668</v>
      </c>
      <c r="D14">
        <v>12.94</v>
      </c>
      <c r="E14">
        <v>4.8464419475655426E-2</v>
      </c>
      <c r="F14">
        <v>0.43879281112241431</v>
      </c>
      <c r="G14">
        <v>31.11</v>
      </c>
      <c r="H14">
        <v>11</v>
      </c>
      <c r="I14">
        <v>5.89</v>
      </c>
      <c r="J14">
        <v>4.21</v>
      </c>
      <c r="K14">
        <v>16.61</v>
      </c>
      <c r="L14">
        <f t="shared" si="0"/>
        <v>0.71477079796264864</v>
      </c>
    </row>
    <row r="15" spans="1:12" x14ac:dyDescent="0.25">
      <c r="A15" t="s">
        <v>49</v>
      </c>
      <c r="B15">
        <v>273</v>
      </c>
      <c r="C15">
        <v>24.818181818181817</v>
      </c>
      <c r="D15">
        <v>12.93</v>
      </c>
      <c r="E15">
        <v>4.7362637362637364E-2</v>
      </c>
      <c r="F15">
        <v>0.37543554006968644</v>
      </c>
      <c r="G15">
        <v>29.490000000000002</v>
      </c>
      <c r="H15">
        <v>10</v>
      </c>
      <c r="I15">
        <v>6.66</v>
      </c>
      <c r="J15">
        <v>5.71</v>
      </c>
      <c r="K15">
        <v>18.739999999999998</v>
      </c>
      <c r="L15">
        <f t="shared" si="0"/>
        <v>0.8573573573573573</v>
      </c>
    </row>
    <row r="16" spans="1:12" x14ac:dyDescent="0.25">
      <c r="A16" t="s">
        <v>49</v>
      </c>
      <c r="B16">
        <v>362</v>
      </c>
      <c r="C16">
        <v>36.200000000000003</v>
      </c>
      <c r="D16">
        <v>15</v>
      </c>
      <c r="E16">
        <v>4.1436464088397788E-2</v>
      </c>
      <c r="F16">
        <v>0.35</v>
      </c>
      <c r="G16">
        <v>34.44</v>
      </c>
      <c r="H16">
        <v>9</v>
      </c>
      <c r="I16">
        <v>6.74</v>
      </c>
      <c r="J16">
        <v>5.33</v>
      </c>
      <c r="K16">
        <v>17.420000000000002</v>
      </c>
      <c r="L16">
        <f t="shared" si="0"/>
        <v>0.79080118694362012</v>
      </c>
    </row>
    <row r="17" spans="1:12" x14ac:dyDescent="0.25">
      <c r="A17" t="s">
        <v>50</v>
      </c>
      <c r="B17">
        <v>51</v>
      </c>
      <c r="C17">
        <v>7.2857142857142856</v>
      </c>
      <c r="D17">
        <v>2.57</v>
      </c>
      <c r="E17">
        <v>5.0392156862745098E-2</v>
      </c>
      <c r="F17">
        <v>0.27015706806282719</v>
      </c>
      <c r="G17">
        <v>15.96</v>
      </c>
      <c r="H17">
        <v>7</v>
      </c>
      <c r="I17">
        <v>5.51</v>
      </c>
      <c r="J17">
        <v>4.88</v>
      </c>
      <c r="K17">
        <v>5.57</v>
      </c>
      <c r="L17">
        <f t="shared" si="0"/>
        <v>0.88566243194192384</v>
      </c>
    </row>
    <row r="18" spans="1:12" x14ac:dyDescent="0.25">
      <c r="A18" t="s">
        <v>50</v>
      </c>
      <c r="B18">
        <v>100</v>
      </c>
      <c r="C18">
        <v>12.5</v>
      </c>
      <c r="D18">
        <v>5.16</v>
      </c>
      <c r="E18">
        <v>5.16E-2</v>
      </c>
      <c r="F18">
        <v>0.26549118387909315</v>
      </c>
      <c r="G18">
        <v>19.100000000000001</v>
      </c>
      <c r="H18">
        <v>8</v>
      </c>
      <c r="I18">
        <v>6.09</v>
      </c>
      <c r="J18">
        <v>4.55</v>
      </c>
      <c r="K18">
        <v>8.4600000000000009</v>
      </c>
      <c r="L18">
        <f t="shared" si="0"/>
        <v>0.74712643678160917</v>
      </c>
    </row>
    <row r="19" spans="1:12" x14ac:dyDescent="0.25">
      <c r="A19" t="s">
        <v>50</v>
      </c>
      <c r="B19">
        <v>145</v>
      </c>
      <c r="C19">
        <v>16.111111111111111</v>
      </c>
      <c r="D19">
        <v>7.27</v>
      </c>
      <c r="E19">
        <v>5.0137931034482754E-2</v>
      </c>
      <c r="F19">
        <v>0.25925925925925924</v>
      </c>
      <c r="G19">
        <v>19.850000000000001</v>
      </c>
      <c r="H19">
        <v>9</v>
      </c>
      <c r="I19">
        <v>4.6900000000000004</v>
      </c>
      <c r="J19">
        <v>4.4800000000000004</v>
      </c>
      <c r="K19">
        <v>10.68</v>
      </c>
      <c r="L19">
        <f t="shared" si="0"/>
        <v>0.95522388059701491</v>
      </c>
    </row>
    <row r="20" spans="1:12" x14ac:dyDescent="0.25">
      <c r="A20" t="s">
        <v>50</v>
      </c>
      <c r="B20">
        <v>23</v>
      </c>
      <c r="C20">
        <v>2.875</v>
      </c>
      <c r="D20">
        <v>1.36</v>
      </c>
      <c r="E20">
        <v>5.9130434782608703E-2</v>
      </c>
      <c r="F20">
        <v>0.31197380729653879</v>
      </c>
      <c r="G20">
        <v>12.96</v>
      </c>
      <c r="H20">
        <v>8</v>
      </c>
      <c r="I20">
        <v>4.6500000000000004</v>
      </c>
      <c r="J20">
        <v>3.78</v>
      </c>
      <c r="K20">
        <v>4.53</v>
      </c>
      <c r="L20">
        <f t="shared" si="0"/>
        <v>0.81290322580645147</v>
      </c>
    </row>
    <row r="21" spans="1:12" x14ac:dyDescent="0.25">
      <c r="A21" t="s">
        <v>50</v>
      </c>
      <c r="B21">
        <v>122</v>
      </c>
      <c r="C21">
        <v>15.25</v>
      </c>
      <c r="D21">
        <v>6.67</v>
      </c>
      <c r="E21">
        <v>5.4672131147540985E-2</v>
      </c>
      <c r="F21">
        <v>0.3</v>
      </c>
      <c r="G21">
        <v>21.380000000000003</v>
      </c>
      <c r="H21">
        <v>8</v>
      </c>
      <c r="I21">
        <v>6.62</v>
      </c>
      <c r="J21">
        <v>5.1100000000000003</v>
      </c>
      <c r="K21">
        <v>9.65</v>
      </c>
      <c r="L21">
        <f t="shared" si="0"/>
        <v>0.77190332326283995</v>
      </c>
    </row>
    <row r="22" spans="1:12" x14ac:dyDescent="0.25">
      <c r="A22" t="s">
        <v>50</v>
      </c>
      <c r="B22">
        <v>47</v>
      </c>
      <c r="C22">
        <v>7.833333333333333</v>
      </c>
      <c r="D22">
        <v>2.5099999999999998</v>
      </c>
      <c r="E22">
        <v>5.3404255319148934E-2</v>
      </c>
      <c r="F22">
        <v>0.23</v>
      </c>
      <c r="G22">
        <v>15</v>
      </c>
      <c r="H22">
        <v>6</v>
      </c>
      <c r="I22">
        <v>5.15</v>
      </c>
      <c r="J22">
        <v>5.09</v>
      </c>
      <c r="K22">
        <v>4.76</v>
      </c>
      <c r="L22">
        <f t="shared" si="0"/>
        <v>0.98834951456310671</v>
      </c>
    </row>
    <row r="23" spans="1:12" x14ac:dyDescent="0.25">
      <c r="A23" t="s">
        <v>51</v>
      </c>
      <c r="B23">
        <v>164</v>
      </c>
      <c r="C23">
        <v>18.222222222222221</v>
      </c>
      <c r="D23">
        <v>6.25</v>
      </c>
      <c r="E23">
        <v>3.8109756097560975E-2</v>
      </c>
      <c r="F23">
        <v>0.31887755102040816</v>
      </c>
      <c r="G23">
        <v>19.600000000000001</v>
      </c>
      <c r="H23">
        <v>9</v>
      </c>
      <c r="I23">
        <v>5.47</v>
      </c>
      <c r="J23">
        <v>4.75</v>
      </c>
      <c r="K23">
        <v>9.3800000000000008</v>
      </c>
      <c r="L23">
        <f t="shared" si="0"/>
        <v>0.86837294332723958</v>
      </c>
    </row>
    <row r="24" spans="1:12" x14ac:dyDescent="0.25">
      <c r="A24" t="s">
        <v>51</v>
      </c>
      <c r="B24">
        <v>102</v>
      </c>
      <c r="C24">
        <v>20.399999999999999</v>
      </c>
      <c r="D24">
        <v>4.3899999999999997</v>
      </c>
      <c r="E24">
        <v>4.3039215686274508E-2</v>
      </c>
      <c r="F24">
        <v>0.31223328591749638</v>
      </c>
      <c r="G24">
        <v>14.06</v>
      </c>
      <c r="H24">
        <v>5</v>
      </c>
      <c r="I24">
        <v>3.12</v>
      </c>
      <c r="J24">
        <v>3.45</v>
      </c>
      <c r="K24">
        <v>7.49</v>
      </c>
      <c r="L24">
        <f t="shared" si="0"/>
        <v>1.1057692307692308</v>
      </c>
    </row>
    <row r="25" spans="1:12" x14ac:dyDescent="0.25">
      <c r="A25" t="s">
        <v>51</v>
      </c>
      <c r="B25">
        <v>142</v>
      </c>
      <c r="C25">
        <v>20.285714285714285</v>
      </c>
      <c r="D25">
        <v>6.26</v>
      </c>
      <c r="E25">
        <v>4.4084507042253522E-2</v>
      </c>
      <c r="F25">
        <v>0.33947939262472882</v>
      </c>
      <c r="G25">
        <v>18.440000000000001</v>
      </c>
      <c r="H25">
        <v>7</v>
      </c>
      <c r="I25">
        <v>4.99</v>
      </c>
      <c r="J25">
        <v>4.47</v>
      </c>
      <c r="K25">
        <v>8.98</v>
      </c>
      <c r="L25">
        <f t="shared" si="0"/>
        <v>0.89579158316633256</v>
      </c>
    </row>
    <row r="26" spans="1:12" x14ac:dyDescent="0.25">
      <c r="A26" t="s">
        <v>51</v>
      </c>
      <c r="B26">
        <v>135</v>
      </c>
      <c r="C26">
        <v>16.875</v>
      </c>
      <c r="D26">
        <v>5.71</v>
      </c>
      <c r="E26">
        <v>4.2296296296296297E-2</v>
      </c>
      <c r="F26">
        <v>0.28736789129340712</v>
      </c>
      <c r="G26">
        <v>19.87</v>
      </c>
      <c r="H26">
        <v>8</v>
      </c>
      <c r="I26">
        <v>5.68</v>
      </c>
      <c r="J26">
        <v>5.39</v>
      </c>
      <c r="K26">
        <v>8.8000000000000007</v>
      </c>
      <c r="L26">
        <f t="shared" si="0"/>
        <v>0.948943661971831</v>
      </c>
    </row>
    <row r="27" spans="1:12" x14ac:dyDescent="0.25">
      <c r="A27" t="s">
        <v>51</v>
      </c>
      <c r="B27">
        <v>176</v>
      </c>
      <c r="C27">
        <v>17.600000000000001</v>
      </c>
      <c r="D27">
        <v>6.56</v>
      </c>
      <c r="E27">
        <v>3.727272727272727E-2</v>
      </c>
      <c r="F27">
        <v>0.28999999999999998</v>
      </c>
      <c r="G27">
        <v>24.89</v>
      </c>
      <c r="H27">
        <v>10</v>
      </c>
      <c r="I27">
        <v>7.01</v>
      </c>
      <c r="J27">
        <v>5.07</v>
      </c>
      <c r="K27">
        <v>12.81</v>
      </c>
      <c r="L27">
        <f t="shared" si="0"/>
        <v>0.72325249643366629</v>
      </c>
    </row>
    <row r="28" spans="1:12" x14ac:dyDescent="0.25">
      <c r="A28" t="s">
        <v>52</v>
      </c>
      <c r="B28">
        <v>91</v>
      </c>
      <c r="C28">
        <v>10.111111111111111</v>
      </c>
      <c r="D28">
        <v>4.01</v>
      </c>
      <c r="E28">
        <v>4.4065934065934065E-2</v>
      </c>
      <c r="F28">
        <v>0.23099078341013823</v>
      </c>
      <c r="G28">
        <v>17.36</v>
      </c>
      <c r="H28">
        <v>9</v>
      </c>
      <c r="I28">
        <v>5.38</v>
      </c>
      <c r="J28">
        <v>4.8899999999999997</v>
      </c>
      <c r="K28">
        <v>7.09</v>
      </c>
      <c r="L28">
        <f t="shared" si="0"/>
        <v>0.90892193308550184</v>
      </c>
    </row>
    <row r="29" spans="1:12" x14ac:dyDescent="0.25">
      <c r="A29" t="s">
        <v>52</v>
      </c>
      <c r="B29">
        <v>57</v>
      </c>
      <c r="C29">
        <v>8.1428571428571423</v>
      </c>
      <c r="D29">
        <v>2.68</v>
      </c>
      <c r="E29">
        <v>4.7017543859649125E-2</v>
      </c>
      <c r="F29">
        <v>0.17059197963080841</v>
      </c>
      <c r="G29">
        <v>15.71</v>
      </c>
      <c r="H29">
        <v>7</v>
      </c>
      <c r="I29">
        <v>5.71</v>
      </c>
      <c r="J29">
        <v>4.72</v>
      </c>
      <c r="K29">
        <v>5.28</v>
      </c>
      <c r="L29">
        <f t="shared" si="0"/>
        <v>0.82661996497373025</v>
      </c>
    </row>
    <row r="30" spans="1:12" x14ac:dyDescent="0.25">
      <c r="A30" t="s">
        <v>52</v>
      </c>
      <c r="B30">
        <v>157</v>
      </c>
      <c r="C30">
        <v>15.7</v>
      </c>
      <c r="D30">
        <v>7.77</v>
      </c>
      <c r="E30">
        <v>4.9490445859872612E-2</v>
      </c>
      <c r="F30">
        <v>0.31242460796139931</v>
      </c>
      <c r="G30">
        <v>24.869999999999997</v>
      </c>
      <c r="H30">
        <v>10</v>
      </c>
      <c r="I30">
        <v>6.37</v>
      </c>
      <c r="J30">
        <v>4.3</v>
      </c>
      <c r="K30">
        <v>14.2</v>
      </c>
      <c r="L30">
        <f t="shared" si="0"/>
        <v>0.67503924646781788</v>
      </c>
    </row>
    <row r="31" spans="1:12" x14ac:dyDescent="0.25">
      <c r="A31" t="s">
        <v>52</v>
      </c>
      <c r="B31">
        <v>126</v>
      </c>
      <c r="C31">
        <v>12.6</v>
      </c>
      <c r="D31">
        <v>5.96</v>
      </c>
      <c r="E31">
        <v>4.7301587301587303E-2</v>
      </c>
      <c r="F31">
        <v>0.29244357212953875</v>
      </c>
      <c r="G31">
        <v>20.38</v>
      </c>
      <c r="H31">
        <v>10</v>
      </c>
      <c r="I31">
        <v>6.29</v>
      </c>
      <c r="J31">
        <v>3.39</v>
      </c>
      <c r="K31">
        <v>10.7</v>
      </c>
      <c r="L31">
        <f t="shared" si="0"/>
        <v>0.53895071542130368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E835-57A5-402A-A39F-7180FF72636D}">
  <dimension ref="A1:E24"/>
  <sheetViews>
    <sheetView workbookViewId="0">
      <selection activeCell="H25" sqref="H25"/>
    </sheetView>
  </sheetViews>
  <sheetFormatPr defaultRowHeight="15" x14ac:dyDescent="0.25"/>
  <sheetData>
    <row r="1" spans="1:5" ht="15.75" x14ac:dyDescent="0.25">
      <c r="A1" t="s">
        <v>58</v>
      </c>
      <c r="B1" t="s">
        <v>59</v>
      </c>
      <c r="C1" s="8" t="s">
        <v>60</v>
      </c>
      <c r="D1" t="s">
        <v>61</v>
      </c>
      <c r="E1" t="s">
        <v>62</v>
      </c>
    </row>
    <row r="2" spans="1:5" ht="15.75" x14ac:dyDescent="0.25">
      <c r="A2" t="s">
        <v>1</v>
      </c>
      <c r="B2">
        <v>8.8800000000000008</v>
      </c>
      <c r="C2" s="8">
        <v>26.3</v>
      </c>
      <c r="D2">
        <v>4.4421014622406663</v>
      </c>
      <c r="E2">
        <v>2.3864478153153152</v>
      </c>
    </row>
    <row r="3" spans="1:5" ht="15.75" x14ac:dyDescent="0.25">
      <c r="A3" t="s">
        <v>1</v>
      </c>
      <c r="B3">
        <v>8.4600000000000009</v>
      </c>
      <c r="C3" s="8">
        <v>31.6</v>
      </c>
      <c r="D3">
        <v>4.8090716749408982</v>
      </c>
      <c r="E3">
        <v>3.5168387080378247</v>
      </c>
    </row>
    <row r="4" spans="1:5" ht="15.75" x14ac:dyDescent="0.25">
      <c r="A4" t="s">
        <v>1</v>
      </c>
      <c r="B4">
        <v>13</v>
      </c>
      <c r="C4" s="8">
        <v>26.1</v>
      </c>
      <c r="D4">
        <v>3.3181208528045421</v>
      </c>
      <c r="E4">
        <v>2.2274307853391808</v>
      </c>
    </row>
    <row r="5" spans="1:5" ht="15.75" x14ac:dyDescent="0.25">
      <c r="A5" t="s">
        <v>1</v>
      </c>
      <c r="B5">
        <v>7.92</v>
      </c>
      <c r="C5" s="8">
        <v>27.5</v>
      </c>
      <c r="D5">
        <v>5.6790225340909091</v>
      </c>
      <c r="E5">
        <v>3.9082080631313132</v>
      </c>
    </row>
    <row r="6" spans="1:5" ht="15.75" x14ac:dyDescent="0.25">
      <c r="A6" s="3" t="s">
        <v>48</v>
      </c>
      <c r="B6">
        <v>9.9600000000000009</v>
      </c>
      <c r="C6" s="8">
        <v>27.6</v>
      </c>
      <c r="D6">
        <v>3.4693222550200802</v>
      </c>
      <c r="E6">
        <v>2.5113487871485942</v>
      </c>
    </row>
    <row r="7" spans="1:5" ht="15.75" x14ac:dyDescent="0.25">
      <c r="A7" s="3" t="s">
        <v>48</v>
      </c>
      <c r="B7">
        <v>7.97</v>
      </c>
      <c r="C7" s="8">
        <v>25.6</v>
      </c>
      <c r="D7">
        <v>4.4789970112923463</v>
      </c>
      <c r="E7">
        <v>2.6289136260978672</v>
      </c>
    </row>
    <row r="8" spans="1:5" ht="15.75" x14ac:dyDescent="0.25">
      <c r="A8" s="3" t="s">
        <v>48</v>
      </c>
      <c r="B8">
        <v>9.26</v>
      </c>
      <c r="C8" s="8">
        <v>24.6</v>
      </c>
      <c r="D8">
        <v>4.1995303671706266</v>
      </c>
      <c r="E8">
        <v>2.9638231922246221</v>
      </c>
    </row>
    <row r="9" spans="1:5" ht="15.75" x14ac:dyDescent="0.25">
      <c r="A9" s="3" t="s">
        <v>48</v>
      </c>
      <c r="B9">
        <v>7.24</v>
      </c>
      <c r="C9" s="8">
        <v>23.7</v>
      </c>
      <c r="D9">
        <v>5.8099782541436458</v>
      </c>
      <c r="E9">
        <v>3.3595373839779006</v>
      </c>
    </row>
    <row r="10" spans="1:5" ht="15.75" x14ac:dyDescent="0.25">
      <c r="A10" s="9" t="s">
        <v>49</v>
      </c>
      <c r="B10">
        <v>15.2</v>
      </c>
      <c r="C10" s="8">
        <v>32.6</v>
      </c>
      <c r="D10">
        <v>2.4774960605687211</v>
      </c>
      <c r="E10">
        <v>1.6491535505301833</v>
      </c>
    </row>
    <row r="11" spans="1:5" ht="15.75" x14ac:dyDescent="0.25">
      <c r="A11" s="9" t="s">
        <v>49</v>
      </c>
      <c r="B11">
        <v>10</v>
      </c>
      <c r="C11" s="8">
        <v>25.6</v>
      </c>
      <c r="D11">
        <v>3.6823995077694001</v>
      </c>
      <c r="E11">
        <v>2.2149146190058415</v>
      </c>
    </row>
    <row r="12" spans="1:5" ht="15.75" x14ac:dyDescent="0.25">
      <c r="A12" s="9" t="s">
        <v>49</v>
      </c>
      <c r="B12">
        <v>10.6</v>
      </c>
      <c r="C12" s="8">
        <v>28.9</v>
      </c>
      <c r="D12">
        <v>3.3811407438105947</v>
      </c>
      <c r="E12">
        <v>2.3858777426348508</v>
      </c>
    </row>
    <row r="13" spans="1:5" ht="15.75" x14ac:dyDescent="0.25">
      <c r="A13" s="9" t="s">
        <v>49</v>
      </c>
      <c r="B13">
        <v>9.34</v>
      </c>
      <c r="C13" s="8">
        <v>25.3</v>
      </c>
      <c r="D13">
        <v>4.5193584105607174</v>
      </c>
      <c r="E13">
        <v>3.7074263552439795</v>
      </c>
    </row>
    <row r="14" spans="1:5" ht="15.75" x14ac:dyDescent="0.25">
      <c r="A14" t="s">
        <v>50</v>
      </c>
      <c r="B14">
        <v>18.8</v>
      </c>
      <c r="C14" s="8">
        <v>43.3</v>
      </c>
      <c r="D14">
        <v>1.7959714223404255</v>
      </c>
      <c r="E14">
        <v>0.92731450744680854</v>
      </c>
    </row>
    <row r="15" spans="1:5" ht="15.75" x14ac:dyDescent="0.25">
      <c r="A15" t="s">
        <v>50</v>
      </c>
      <c r="B15">
        <v>11.1</v>
      </c>
      <c r="C15" s="8">
        <v>33.799999999999997</v>
      </c>
      <c r="D15">
        <v>3.2868181335674489</v>
      </c>
      <c r="E15">
        <v>1.6382354483121062</v>
      </c>
    </row>
    <row r="16" spans="1:5" ht="15.75" x14ac:dyDescent="0.25">
      <c r="A16" t="s">
        <v>50</v>
      </c>
      <c r="B16">
        <v>20.5</v>
      </c>
      <c r="C16" s="8">
        <v>42.3</v>
      </c>
      <c r="D16">
        <v>1.8392541741463415</v>
      </c>
      <c r="E16">
        <v>1.0456191590130448</v>
      </c>
    </row>
    <row r="17" spans="1:5" ht="15.75" x14ac:dyDescent="0.25">
      <c r="A17" s="9" t="s">
        <v>51</v>
      </c>
      <c r="B17">
        <v>12.4</v>
      </c>
      <c r="C17" s="8">
        <v>36.9</v>
      </c>
      <c r="D17">
        <v>3.0994241587058826</v>
      </c>
      <c r="E17">
        <v>1.8499928769644565</v>
      </c>
    </row>
    <row r="18" spans="1:5" ht="15.75" x14ac:dyDescent="0.25">
      <c r="A18" s="9" t="s">
        <v>51</v>
      </c>
      <c r="B18">
        <v>21.8</v>
      </c>
      <c r="C18" s="8">
        <v>37.700000000000003</v>
      </c>
      <c r="D18">
        <v>1.739756971171055</v>
      </c>
      <c r="E18">
        <v>1.1652177936856258</v>
      </c>
    </row>
    <row r="19" spans="1:5" ht="15.75" x14ac:dyDescent="0.25">
      <c r="A19" s="9" t="s">
        <v>51</v>
      </c>
      <c r="B19">
        <v>22.1</v>
      </c>
      <c r="C19" s="8">
        <v>39</v>
      </c>
      <c r="D19">
        <v>1.7235193378848215</v>
      </c>
      <c r="E19">
        <v>0.95274039697830959</v>
      </c>
    </row>
    <row r="20" spans="1:5" ht="15.75" x14ac:dyDescent="0.25">
      <c r="A20" s="9" t="s">
        <v>51</v>
      </c>
      <c r="B20">
        <v>15.9</v>
      </c>
      <c r="C20" s="8">
        <v>32.1</v>
      </c>
      <c r="D20">
        <v>2.2215767238743269</v>
      </c>
      <c r="E20">
        <v>1.303663584519714</v>
      </c>
    </row>
    <row r="21" spans="1:5" ht="15.75" x14ac:dyDescent="0.25">
      <c r="A21" t="s">
        <v>52</v>
      </c>
      <c r="B21">
        <v>22.2</v>
      </c>
      <c r="C21" s="8">
        <v>42.3</v>
      </c>
      <c r="D21">
        <v>1.6903140396396397</v>
      </c>
      <c r="E21">
        <v>1.0193571022522523</v>
      </c>
    </row>
    <row r="22" spans="1:5" ht="15.75" x14ac:dyDescent="0.25">
      <c r="A22" t="s">
        <v>52</v>
      </c>
      <c r="B22">
        <v>23.7</v>
      </c>
      <c r="C22" s="8">
        <v>42.8</v>
      </c>
      <c r="D22">
        <v>1.5919986447257386</v>
      </c>
      <c r="E22">
        <v>1.0917608130801688</v>
      </c>
    </row>
    <row r="23" spans="1:5" ht="15.75" x14ac:dyDescent="0.25">
      <c r="A23" t="s">
        <v>52</v>
      </c>
      <c r="B23">
        <v>14.2</v>
      </c>
      <c r="C23" s="8">
        <v>42.4</v>
      </c>
      <c r="D23">
        <v>2.4931885457746481</v>
      </c>
      <c r="E23">
        <v>1.7960360401408451</v>
      </c>
    </row>
    <row r="24" spans="1:5" ht="15.75" x14ac:dyDescent="0.25">
      <c r="A24" t="s">
        <v>52</v>
      </c>
      <c r="B24">
        <v>10.199999999999999</v>
      </c>
      <c r="C24" s="8">
        <v>31.3</v>
      </c>
      <c r="D24">
        <v>3.5619958392156863</v>
      </c>
      <c r="E24">
        <v>2.7337854637254901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2885-12DC-46A1-953A-77F432814AE2}">
  <dimension ref="A1:S32"/>
  <sheetViews>
    <sheetView workbookViewId="0">
      <selection activeCell="H37" sqref="H37"/>
    </sheetView>
  </sheetViews>
  <sheetFormatPr defaultRowHeight="15" x14ac:dyDescent="0.25"/>
  <sheetData>
    <row r="1" spans="1:19" x14ac:dyDescent="0.25">
      <c r="A1" s="4" t="s">
        <v>5</v>
      </c>
      <c r="F1" s="4" t="s">
        <v>6</v>
      </c>
      <c r="K1" s="4" t="s">
        <v>7</v>
      </c>
      <c r="P1" t="s">
        <v>8</v>
      </c>
    </row>
    <row r="2" spans="1:19" x14ac:dyDescent="0.25">
      <c r="A2" t="s">
        <v>1</v>
      </c>
      <c r="B2" s="1" t="s">
        <v>2</v>
      </c>
      <c r="C2" t="s">
        <v>3</v>
      </c>
      <c r="D2" t="s">
        <v>4</v>
      </c>
      <c r="F2" t="s">
        <v>1</v>
      </c>
      <c r="G2" s="1" t="s">
        <v>2</v>
      </c>
      <c r="H2" t="s">
        <v>3</v>
      </c>
      <c r="I2" t="s">
        <v>4</v>
      </c>
      <c r="K2" t="s">
        <v>1</v>
      </c>
      <c r="L2" s="1" t="s">
        <v>2</v>
      </c>
      <c r="M2" t="s">
        <v>3</v>
      </c>
      <c r="N2" t="s">
        <v>4</v>
      </c>
      <c r="P2" t="s">
        <v>1</v>
      </c>
      <c r="Q2" s="1" t="s">
        <v>2</v>
      </c>
      <c r="R2" t="s">
        <v>3</v>
      </c>
      <c r="S2" t="s">
        <v>4</v>
      </c>
    </row>
    <row r="3" spans="1:19" x14ac:dyDescent="0.25">
      <c r="A3" s="3">
        <v>26.3</v>
      </c>
      <c r="B3" s="2"/>
      <c r="C3" s="2"/>
      <c r="D3" s="2"/>
      <c r="F3" s="3">
        <v>7.17</v>
      </c>
      <c r="G3" s="2"/>
      <c r="H3" s="2"/>
      <c r="I3" s="2"/>
      <c r="K3">
        <v>0.39160608063450103</v>
      </c>
      <c r="P3">
        <v>11.85</v>
      </c>
    </row>
    <row r="4" spans="1:19" x14ac:dyDescent="0.25">
      <c r="A4">
        <v>31.6</v>
      </c>
      <c r="B4" s="2"/>
      <c r="C4" s="2"/>
      <c r="D4" s="2"/>
      <c r="F4">
        <v>8.8800000000000008</v>
      </c>
      <c r="G4" s="2"/>
      <c r="H4" s="2"/>
      <c r="I4" s="2"/>
      <c r="K4">
        <v>0.3592964824120603</v>
      </c>
      <c r="P4">
        <v>11.44</v>
      </c>
    </row>
    <row r="5" spans="1:19" x14ac:dyDescent="0.25">
      <c r="A5">
        <v>26.6</v>
      </c>
      <c r="B5" s="2"/>
      <c r="C5" s="2"/>
      <c r="D5" s="2"/>
      <c r="F5">
        <v>8.4600000000000009</v>
      </c>
      <c r="G5" s="2"/>
      <c r="H5" s="2"/>
      <c r="I5" s="2"/>
      <c r="K5">
        <v>0.34222222222222221</v>
      </c>
      <c r="P5">
        <v>10.78</v>
      </c>
    </row>
    <row r="6" spans="1:19" x14ac:dyDescent="0.25">
      <c r="A6">
        <v>26.1</v>
      </c>
      <c r="B6" s="2"/>
      <c r="C6" s="2"/>
      <c r="D6" s="2"/>
      <c r="F6">
        <v>13</v>
      </c>
      <c r="G6" s="2"/>
      <c r="H6" s="2"/>
      <c r="I6" s="2"/>
      <c r="K6">
        <v>0.36505032021957917</v>
      </c>
      <c r="P6">
        <v>11.97</v>
      </c>
    </row>
    <row r="7" spans="1:19" x14ac:dyDescent="0.25">
      <c r="C7" s="2"/>
      <c r="D7" s="2"/>
      <c r="H7" s="2"/>
      <c r="I7" s="2"/>
    </row>
    <row r="8" spans="1:19" x14ac:dyDescent="0.25">
      <c r="B8">
        <v>27.6</v>
      </c>
      <c r="D8" s="2"/>
      <c r="G8">
        <v>9.9600000000000009</v>
      </c>
      <c r="I8" s="2"/>
      <c r="L8">
        <v>0.35687732342007433</v>
      </c>
      <c r="Q8">
        <v>9.6</v>
      </c>
    </row>
    <row r="9" spans="1:19" x14ac:dyDescent="0.25">
      <c r="B9">
        <v>25.6</v>
      </c>
      <c r="D9" s="2"/>
      <c r="G9">
        <v>7.97</v>
      </c>
      <c r="I9" s="2"/>
      <c r="L9">
        <v>0.36969893169310458</v>
      </c>
      <c r="Q9">
        <v>11.42</v>
      </c>
    </row>
    <row r="10" spans="1:19" x14ac:dyDescent="0.25">
      <c r="B10">
        <v>24.6</v>
      </c>
      <c r="D10" s="2"/>
      <c r="G10">
        <v>9.26</v>
      </c>
      <c r="I10" s="2"/>
      <c r="L10">
        <v>0.39885560417367888</v>
      </c>
      <c r="Q10">
        <v>11.85</v>
      </c>
    </row>
    <row r="11" spans="1:19" x14ac:dyDescent="0.25">
      <c r="B11">
        <v>23.7</v>
      </c>
      <c r="D11" s="2"/>
      <c r="G11">
        <v>7.24</v>
      </c>
      <c r="I11" s="2"/>
      <c r="L11">
        <v>0.30643699002719854</v>
      </c>
      <c r="Q11">
        <v>10.14</v>
      </c>
    </row>
    <row r="12" spans="1:19" x14ac:dyDescent="0.25">
      <c r="D12" s="2"/>
      <c r="I12" s="2"/>
    </row>
    <row r="13" spans="1:19" x14ac:dyDescent="0.25">
      <c r="B13" s="2"/>
      <c r="C13">
        <v>32.6</v>
      </c>
      <c r="D13" s="2"/>
      <c r="G13" s="2"/>
      <c r="H13">
        <v>15.2</v>
      </c>
      <c r="I13" s="2"/>
      <c r="M13">
        <v>0.27031074503931113</v>
      </c>
      <c r="R13">
        <v>7.22</v>
      </c>
    </row>
    <row r="14" spans="1:19" x14ac:dyDescent="0.25">
      <c r="B14" s="2"/>
      <c r="C14">
        <v>27.2</v>
      </c>
      <c r="D14" s="2"/>
      <c r="G14" s="2"/>
      <c r="H14">
        <v>10</v>
      </c>
      <c r="I14" s="2"/>
      <c r="M14">
        <v>0.32947605271616842</v>
      </c>
      <c r="R14">
        <v>10.25</v>
      </c>
    </row>
    <row r="15" spans="1:19" x14ac:dyDescent="0.25">
      <c r="B15" s="2"/>
      <c r="C15">
        <v>25.6</v>
      </c>
      <c r="D15" s="2"/>
      <c r="G15" s="2"/>
      <c r="H15">
        <v>10.6</v>
      </c>
      <c r="I15" s="2"/>
      <c r="M15">
        <v>0.43879281112241431</v>
      </c>
      <c r="R15">
        <v>12.94</v>
      </c>
    </row>
    <row r="16" spans="1:19" x14ac:dyDescent="0.25">
      <c r="B16" s="2"/>
      <c r="D16" s="2"/>
      <c r="G16" s="2"/>
      <c r="I16" s="2"/>
    </row>
    <row r="17" spans="2:19" x14ac:dyDescent="0.25">
      <c r="B17" s="2"/>
      <c r="D17" s="2"/>
      <c r="G17" s="2"/>
      <c r="I17" s="2"/>
    </row>
    <row r="18" spans="2:19" x14ac:dyDescent="0.25">
      <c r="B18" s="2"/>
      <c r="C18" s="2"/>
      <c r="D18">
        <v>43.3</v>
      </c>
      <c r="G18" s="2"/>
      <c r="H18" s="2"/>
      <c r="I18">
        <v>32.299999999999997</v>
      </c>
      <c r="N18">
        <v>0.27015706806282719</v>
      </c>
      <c r="S18">
        <v>2.57</v>
      </c>
    </row>
    <row r="19" spans="2:19" x14ac:dyDescent="0.25">
      <c r="B19" s="2"/>
      <c r="C19" s="2"/>
      <c r="D19">
        <v>40.9</v>
      </c>
      <c r="G19" s="2"/>
      <c r="H19" s="2"/>
      <c r="I19">
        <v>15.3</v>
      </c>
      <c r="N19">
        <v>0.26549118387909315</v>
      </c>
      <c r="S19">
        <v>5.16</v>
      </c>
    </row>
    <row r="20" spans="2:19" x14ac:dyDescent="0.25">
      <c r="B20" s="2"/>
      <c r="C20" s="2"/>
      <c r="D20">
        <v>28.6</v>
      </c>
      <c r="G20" s="2"/>
      <c r="H20" s="2"/>
      <c r="I20">
        <v>18.8</v>
      </c>
      <c r="N20">
        <v>0.25925925925925924</v>
      </c>
      <c r="S20">
        <v>7.27</v>
      </c>
    </row>
    <row r="21" spans="2:19" x14ac:dyDescent="0.25">
      <c r="B21" s="2"/>
      <c r="C21" s="2"/>
      <c r="D21">
        <v>33.799999999999997</v>
      </c>
      <c r="G21" s="2"/>
      <c r="H21" s="2"/>
      <c r="I21">
        <v>11.1</v>
      </c>
      <c r="N21">
        <v>0.31197380729653879</v>
      </c>
      <c r="S21">
        <v>1.36</v>
      </c>
    </row>
    <row r="22" spans="2:19" x14ac:dyDescent="0.25">
      <c r="B22" s="2"/>
      <c r="C22" s="2"/>
      <c r="D22">
        <v>42.3</v>
      </c>
      <c r="G22" s="2"/>
      <c r="H22" s="2"/>
      <c r="I22">
        <v>20.5</v>
      </c>
      <c r="N22">
        <v>0.3</v>
      </c>
      <c r="S22">
        <v>6.67</v>
      </c>
    </row>
    <row r="23" spans="2:19" x14ac:dyDescent="0.25">
      <c r="B23" s="2"/>
      <c r="C23" s="2"/>
      <c r="G23" s="2"/>
      <c r="H23" s="2"/>
    </row>
    <row r="24" spans="2:19" x14ac:dyDescent="0.25">
      <c r="B24" s="2"/>
      <c r="C24">
        <v>37.700000000000003</v>
      </c>
      <c r="G24" s="2"/>
      <c r="H24">
        <v>12.4</v>
      </c>
      <c r="M24">
        <v>0.31887755102040816</v>
      </c>
      <c r="R24">
        <v>6.25</v>
      </c>
    </row>
    <row r="25" spans="2:19" x14ac:dyDescent="0.25">
      <c r="B25" s="2"/>
      <c r="C25">
        <v>37</v>
      </c>
      <c r="G25" s="2"/>
      <c r="H25">
        <v>21.8</v>
      </c>
      <c r="M25">
        <v>0.31223328591749638</v>
      </c>
      <c r="R25">
        <v>4.3899999999999997</v>
      </c>
    </row>
    <row r="26" spans="2:19" x14ac:dyDescent="0.25">
      <c r="B26" s="2"/>
      <c r="C26">
        <v>39</v>
      </c>
      <c r="G26" s="2"/>
      <c r="H26">
        <v>22.1</v>
      </c>
      <c r="M26">
        <v>0.33947939262472882</v>
      </c>
      <c r="R26">
        <v>6.26</v>
      </c>
    </row>
    <row r="27" spans="2:19" x14ac:dyDescent="0.25">
      <c r="B27" s="2"/>
      <c r="C27">
        <v>32.1</v>
      </c>
      <c r="G27" s="2"/>
      <c r="H27">
        <v>15.9</v>
      </c>
      <c r="M27">
        <v>0.28736789129340712</v>
      </c>
      <c r="R27">
        <v>5.71</v>
      </c>
    </row>
    <row r="28" spans="2:19" x14ac:dyDescent="0.25">
      <c r="B28" s="2"/>
      <c r="G28" s="2"/>
    </row>
    <row r="29" spans="2:19" x14ac:dyDescent="0.25">
      <c r="B29" s="2"/>
      <c r="C29" s="2"/>
      <c r="D29">
        <v>42.8</v>
      </c>
      <c r="G29" s="2"/>
      <c r="H29" s="2"/>
      <c r="I29">
        <v>23.7</v>
      </c>
      <c r="N29">
        <v>0.23099078341013823</v>
      </c>
      <c r="S29">
        <v>4.01</v>
      </c>
    </row>
    <row r="30" spans="2:19" x14ac:dyDescent="0.25">
      <c r="B30" s="2"/>
      <c r="C30" s="2"/>
      <c r="D30">
        <v>42.4</v>
      </c>
      <c r="G30" s="2"/>
      <c r="H30" s="2"/>
      <c r="I30">
        <v>31.2</v>
      </c>
      <c r="N30">
        <v>0.17059197963080841</v>
      </c>
      <c r="S30">
        <v>2.68</v>
      </c>
    </row>
    <row r="31" spans="2:19" x14ac:dyDescent="0.25">
      <c r="B31" s="2"/>
      <c r="C31" s="2"/>
      <c r="D31">
        <v>40.799999999999997</v>
      </c>
      <c r="G31" s="2"/>
      <c r="H31" s="2"/>
      <c r="I31">
        <v>14.2</v>
      </c>
      <c r="N31">
        <v>0.31242460796139931</v>
      </c>
      <c r="S31">
        <v>7.77</v>
      </c>
    </row>
    <row r="32" spans="2:19" x14ac:dyDescent="0.25">
      <c r="B32" s="2"/>
      <c r="C32" s="2"/>
      <c r="D32">
        <v>31.3</v>
      </c>
      <c r="G32" s="2"/>
      <c r="H32" s="2"/>
      <c r="I32">
        <v>10.199999999999999</v>
      </c>
      <c r="N32">
        <v>0.29244357212953875</v>
      </c>
      <c r="S32">
        <v>5.96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 </vt:lpstr>
      <vt:lpstr>Figure 2</vt:lpstr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Lawson, Tracy</dc:creator>
  <cp:lastModifiedBy>Lawson, Tracy</cp:lastModifiedBy>
  <dcterms:created xsi:type="dcterms:W3CDTF">2025-12-04T21:03:46Z</dcterms:created>
  <dcterms:modified xsi:type="dcterms:W3CDTF">2026-10-14T17:02:13Z</dcterms:modified>
</cp:coreProperties>
</file>